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cwilliams\Documents\US380\Cost Estimates\ROW Spreadsheets\2019 Public Meetings\Acres of Need\"/>
    </mc:Choice>
  </mc:AlternateContent>
  <xr:revisionPtr revIDLastSave="0" documentId="13_ncr:1_{B501BE19-9C09-421E-8D5A-A87AFD69B233}" xr6:coauthVersionLast="43" xr6:coauthVersionMax="43" xr10:uidLastSave="{00000000-0000-0000-0000-000000000000}"/>
  <bookViews>
    <workbookView xWindow="1035" yWindow="3915" windowWidth="21600" windowHeight="11385" xr2:uid="{00000000-000D-0000-FFFF-FFFF00000000}"/>
  </bookViews>
  <sheets>
    <sheet name="Export_Output_Red_A_4" sheetId="1" r:id="rId1"/>
    <sheet name="Impacted Properties" sheetId="2" r:id="rId2"/>
  </sheets>
  <definedNames>
    <definedName name="_xlnm.Database">Export_Output_Red_A_4!$A$1:$DG$65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K43" i="1" l="1"/>
  <c r="DK2" i="1"/>
  <c r="DL2" i="1" s="1"/>
  <c r="DM66" i="1" l="1"/>
  <c r="DN3" i="1" l="1"/>
  <c r="DN4" i="1"/>
  <c r="DN5" i="1"/>
  <c r="DN6" i="1"/>
  <c r="DN7" i="1"/>
  <c r="DN8" i="1"/>
  <c r="DN9" i="1"/>
  <c r="DN10" i="1"/>
  <c r="DN11" i="1"/>
  <c r="DN12" i="1"/>
  <c r="DN13" i="1"/>
  <c r="DN14" i="1"/>
  <c r="DN15" i="1"/>
  <c r="DN16" i="1"/>
  <c r="DN17" i="1"/>
  <c r="DN18" i="1"/>
  <c r="DN19" i="1"/>
  <c r="DN20" i="1"/>
  <c r="DN21" i="1"/>
  <c r="DN22" i="1"/>
  <c r="DN23" i="1"/>
  <c r="DN24" i="1"/>
  <c r="DN25" i="1"/>
  <c r="DN26" i="1"/>
  <c r="DN27" i="1"/>
  <c r="DN28" i="1"/>
  <c r="DN29" i="1"/>
  <c r="DN30" i="1"/>
  <c r="DN31" i="1"/>
  <c r="DN32" i="1"/>
  <c r="DN33" i="1"/>
  <c r="DN34" i="1"/>
  <c r="DN35" i="1"/>
  <c r="DN36" i="1"/>
  <c r="DN37" i="1"/>
  <c r="DN38" i="1"/>
  <c r="DN39" i="1"/>
  <c r="DN40" i="1"/>
  <c r="DN41" i="1"/>
  <c r="DN42" i="1"/>
  <c r="DN43" i="1"/>
  <c r="DN44" i="1"/>
  <c r="DN45" i="1"/>
  <c r="DN46" i="1"/>
  <c r="DN47" i="1"/>
  <c r="DN48" i="1"/>
  <c r="DN49" i="1"/>
  <c r="DN50" i="1"/>
  <c r="DN51" i="1"/>
  <c r="DN52" i="1"/>
  <c r="DN53" i="1"/>
  <c r="DN54" i="1"/>
  <c r="DN55" i="1"/>
  <c r="DN56" i="1"/>
  <c r="DN57" i="1"/>
  <c r="DN58" i="1"/>
  <c r="DN59" i="1"/>
  <c r="DN60" i="1"/>
  <c r="DN61" i="1"/>
  <c r="DN62" i="1"/>
  <c r="DN63" i="1"/>
  <c r="DN64" i="1"/>
  <c r="DN65" i="1"/>
  <c r="DN2" i="1"/>
  <c r="DJ66" i="1"/>
  <c r="DH7" i="1"/>
  <c r="DI7" i="1"/>
  <c r="DJ7" i="1" s="1"/>
  <c r="DM7" i="1"/>
  <c r="DP7" i="1" s="1"/>
  <c r="DH8" i="1"/>
  <c r="DI8" i="1"/>
  <c r="DJ8" i="1" s="1"/>
  <c r="DM8" i="1"/>
  <c r="DP8" i="1" s="1"/>
  <c r="DH9" i="1"/>
  <c r="DI9" i="1"/>
  <c r="DJ9" i="1" s="1"/>
  <c r="DM9" i="1"/>
  <c r="DP9" i="1" s="1"/>
  <c r="DH10" i="1"/>
  <c r="DI10" i="1"/>
  <c r="DJ10" i="1" s="1"/>
  <c r="DM10" i="1"/>
  <c r="DP10" i="1" s="1"/>
  <c r="DH11" i="1"/>
  <c r="DI11" i="1"/>
  <c r="DJ11" i="1" s="1"/>
  <c r="DM11" i="1"/>
  <c r="DP11" i="1" s="1"/>
  <c r="DH12" i="1"/>
  <c r="DI12" i="1"/>
  <c r="DJ12" i="1" s="1"/>
  <c r="DM12" i="1"/>
  <c r="DP12" i="1" s="1"/>
  <c r="DH13" i="1"/>
  <c r="DI13" i="1"/>
  <c r="DJ13" i="1" s="1"/>
  <c r="DM13" i="1"/>
  <c r="DP13" i="1" s="1"/>
  <c r="DH14" i="1"/>
  <c r="DI14" i="1"/>
  <c r="DJ14" i="1" s="1"/>
  <c r="DM14" i="1"/>
  <c r="DP14" i="1" s="1"/>
  <c r="DO14" i="1"/>
  <c r="DH15" i="1"/>
  <c r="DI15" i="1"/>
  <c r="DJ15" i="1" s="1"/>
  <c r="DM15" i="1"/>
  <c r="DP15" i="1" s="1"/>
  <c r="DH16" i="1"/>
  <c r="DI16" i="1"/>
  <c r="DJ16" i="1" s="1"/>
  <c r="DM16" i="1"/>
  <c r="DP16" i="1" s="1"/>
  <c r="DH17" i="1"/>
  <c r="DI17" i="1"/>
  <c r="DJ17" i="1" s="1"/>
  <c r="DM17" i="1"/>
  <c r="DP17" i="1" s="1"/>
  <c r="DH18" i="1"/>
  <c r="DI18" i="1"/>
  <c r="DJ18" i="1" s="1"/>
  <c r="DM18" i="1"/>
  <c r="DP18" i="1" s="1"/>
  <c r="DH19" i="1"/>
  <c r="DI19" i="1"/>
  <c r="DJ19" i="1" s="1"/>
  <c r="DM19" i="1"/>
  <c r="DP19" i="1" s="1"/>
  <c r="DH20" i="1"/>
  <c r="DI20" i="1"/>
  <c r="DJ20" i="1" s="1"/>
  <c r="DM20" i="1"/>
  <c r="DP20" i="1" s="1"/>
  <c r="DH21" i="1"/>
  <c r="DI21" i="1"/>
  <c r="DJ21" i="1" s="1"/>
  <c r="DM21" i="1"/>
  <c r="DP21" i="1" s="1"/>
  <c r="DH22" i="1"/>
  <c r="DI22" i="1"/>
  <c r="DJ22" i="1" s="1"/>
  <c r="DM22" i="1"/>
  <c r="DO22" i="1" s="1"/>
  <c r="DH23" i="1"/>
  <c r="DI23" i="1"/>
  <c r="DJ23" i="1" s="1"/>
  <c r="DM23" i="1"/>
  <c r="DO23" i="1" s="1"/>
  <c r="DH24" i="1"/>
  <c r="DI24" i="1"/>
  <c r="DJ24" i="1" s="1"/>
  <c r="DM24" i="1"/>
  <c r="DP24" i="1" s="1"/>
  <c r="DH25" i="1"/>
  <c r="DI25" i="1"/>
  <c r="DJ25" i="1" s="1"/>
  <c r="DM25" i="1"/>
  <c r="DP25" i="1" s="1"/>
  <c r="DH26" i="1"/>
  <c r="DI26" i="1"/>
  <c r="DJ26" i="1" s="1"/>
  <c r="DM26" i="1"/>
  <c r="DP26" i="1" s="1"/>
  <c r="DH27" i="1"/>
  <c r="DI27" i="1"/>
  <c r="DJ27" i="1" s="1"/>
  <c r="DM27" i="1"/>
  <c r="DP27" i="1" s="1"/>
  <c r="DH28" i="1"/>
  <c r="DI28" i="1"/>
  <c r="DJ28" i="1" s="1"/>
  <c r="DM28" i="1"/>
  <c r="DO28" i="1" s="1"/>
  <c r="DH29" i="1"/>
  <c r="DI29" i="1"/>
  <c r="DJ29" i="1" s="1"/>
  <c r="DM29" i="1"/>
  <c r="DO29" i="1" s="1"/>
  <c r="DH30" i="1"/>
  <c r="DI30" i="1"/>
  <c r="DJ30" i="1" s="1"/>
  <c r="DM30" i="1"/>
  <c r="DO30" i="1" s="1"/>
  <c r="DH31" i="1"/>
  <c r="DI31" i="1"/>
  <c r="DJ31" i="1" s="1"/>
  <c r="DM31" i="1"/>
  <c r="DP31" i="1" s="1"/>
  <c r="DH32" i="1"/>
  <c r="DI32" i="1"/>
  <c r="DJ32" i="1" s="1"/>
  <c r="DM32" i="1"/>
  <c r="DP32" i="1" s="1"/>
  <c r="DH33" i="1"/>
  <c r="DI33" i="1"/>
  <c r="DK33" i="1" s="1"/>
  <c r="DL33" i="1" s="1"/>
  <c r="DJ33" i="1"/>
  <c r="DM33" i="1"/>
  <c r="DO33" i="1" s="1"/>
  <c r="DH34" i="1"/>
  <c r="DI34" i="1"/>
  <c r="DK34" i="1" s="1"/>
  <c r="DL34" i="1" s="1"/>
  <c r="DJ34" i="1"/>
  <c r="DM34" i="1"/>
  <c r="DO34" i="1" s="1"/>
  <c r="DH35" i="1"/>
  <c r="DI35" i="1"/>
  <c r="DK35" i="1" s="1"/>
  <c r="DL35" i="1" s="1"/>
  <c r="DJ35" i="1"/>
  <c r="DM35" i="1"/>
  <c r="DP35" i="1" s="1"/>
  <c r="DH36" i="1"/>
  <c r="DI36" i="1"/>
  <c r="DK36" i="1" s="1"/>
  <c r="DL36" i="1" s="1"/>
  <c r="DJ36" i="1"/>
  <c r="DM36" i="1"/>
  <c r="DO36" i="1" s="1"/>
  <c r="DH37" i="1"/>
  <c r="DI37" i="1"/>
  <c r="DK37" i="1" s="1"/>
  <c r="DL37" i="1" s="1"/>
  <c r="DJ37" i="1"/>
  <c r="DM37" i="1"/>
  <c r="DP37" i="1" s="1"/>
  <c r="DH38" i="1"/>
  <c r="DI38" i="1"/>
  <c r="DK38" i="1" s="1"/>
  <c r="DL38" i="1" s="1"/>
  <c r="DJ38" i="1"/>
  <c r="DM38" i="1"/>
  <c r="DP38" i="1" s="1"/>
  <c r="DH39" i="1"/>
  <c r="DI39" i="1"/>
  <c r="DK39" i="1" s="1"/>
  <c r="DL39" i="1" s="1"/>
  <c r="DJ39" i="1"/>
  <c r="DM39" i="1"/>
  <c r="DO39" i="1" s="1"/>
  <c r="DH40" i="1"/>
  <c r="DI40" i="1"/>
  <c r="DJ40" i="1" s="1"/>
  <c r="DM40" i="1"/>
  <c r="DO40" i="1" s="1"/>
  <c r="DH41" i="1"/>
  <c r="DI41" i="1"/>
  <c r="DK41" i="1" s="1"/>
  <c r="DL41" i="1" s="1"/>
  <c r="DJ41" i="1"/>
  <c r="DM41" i="1"/>
  <c r="DP41" i="1" s="1"/>
  <c r="DH42" i="1"/>
  <c r="DI42" i="1"/>
  <c r="DK42" i="1" s="1"/>
  <c r="DL42" i="1" s="1"/>
  <c r="DJ42" i="1"/>
  <c r="DM42" i="1"/>
  <c r="DP42" i="1" s="1"/>
  <c r="DH43" i="1"/>
  <c r="DI43" i="1"/>
  <c r="DL43" i="1" s="1"/>
  <c r="DJ43" i="1"/>
  <c r="DM43" i="1"/>
  <c r="DP43" i="1" s="1"/>
  <c r="DH44" i="1"/>
  <c r="DI44" i="1"/>
  <c r="DK44" i="1" s="1"/>
  <c r="DL44" i="1" s="1"/>
  <c r="DJ44" i="1"/>
  <c r="DM44" i="1"/>
  <c r="DP44" i="1" s="1"/>
  <c r="DH45" i="1"/>
  <c r="DI45" i="1"/>
  <c r="DK45" i="1" s="1"/>
  <c r="DL45" i="1" s="1"/>
  <c r="DJ45" i="1"/>
  <c r="DM45" i="1"/>
  <c r="DP45" i="1" s="1"/>
  <c r="DH46" i="1"/>
  <c r="DI46" i="1"/>
  <c r="DK46" i="1" s="1"/>
  <c r="DL46" i="1" s="1"/>
  <c r="DJ46" i="1"/>
  <c r="DM46" i="1"/>
  <c r="DP46" i="1" s="1"/>
  <c r="DH47" i="1"/>
  <c r="DI47" i="1"/>
  <c r="DK47" i="1" s="1"/>
  <c r="DL47" i="1" s="1"/>
  <c r="DJ47" i="1"/>
  <c r="DM47" i="1"/>
  <c r="DP47" i="1" s="1"/>
  <c r="DH48" i="1"/>
  <c r="DI48" i="1"/>
  <c r="DK48" i="1" s="1"/>
  <c r="DL48" i="1" s="1"/>
  <c r="DJ48" i="1"/>
  <c r="DM48" i="1"/>
  <c r="DP48" i="1" s="1"/>
  <c r="DH49" i="1"/>
  <c r="DI49" i="1"/>
  <c r="DK49" i="1" s="1"/>
  <c r="DL49" i="1" s="1"/>
  <c r="DJ49" i="1"/>
  <c r="DM49" i="1"/>
  <c r="DP49" i="1" s="1"/>
  <c r="DH50" i="1"/>
  <c r="DI50" i="1"/>
  <c r="DK50" i="1" s="1"/>
  <c r="DL50" i="1" s="1"/>
  <c r="DJ50" i="1"/>
  <c r="DM50" i="1"/>
  <c r="DP50" i="1" s="1"/>
  <c r="DH51" i="1"/>
  <c r="DI51" i="1"/>
  <c r="DK51" i="1" s="1"/>
  <c r="DL51" i="1" s="1"/>
  <c r="DJ51" i="1"/>
  <c r="DM51" i="1"/>
  <c r="DP51" i="1" s="1"/>
  <c r="DH52" i="1"/>
  <c r="DI52" i="1"/>
  <c r="DK52" i="1" s="1"/>
  <c r="DL52" i="1" s="1"/>
  <c r="DJ52" i="1"/>
  <c r="DM52" i="1"/>
  <c r="DP52" i="1" s="1"/>
  <c r="DH53" i="1"/>
  <c r="DI53" i="1"/>
  <c r="DK53" i="1" s="1"/>
  <c r="DL53" i="1" s="1"/>
  <c r="DJ53" i="1"/>
  <c r="DM53" i="1"/>
  <c r="DP53" i="1" s="1"/>
  <c r="DH54" i="1"/>
  <c r="DI54" i="1"/>
  <c r="DK54" i="1" s="1"/>
  <c r="DL54" i="1" s="1"/>
  <c r="DJ54" i="1"/>
  <c r="DM54" i="1"/>
  <c r="DP54" i="1" s="1"/>
  <c r="DH55" i="1"/>
  <c r="DI55" i="1"/>
  <c r="DK55" i="1" s="1"/>
  <c r="DL55" i="1" s="1"/>
  <c r="DJ55" i="1"/>
  <c r="DM55" i="1"/>
  <c r="DO55" i="1" s="1"/>
  <c r="DH56" i="1"/>
  <c r="DI56" i="1"/>
  <c r="DK56" i="1" s="1"/>
  <c r="DL56" i="1" s="1"/>
  <c r="DJ56" i="1"/>
  <c r="DM56" i="1"/>
  <c r="DO56" i="1" s="1"/>
  <c r="DH57" i="1"/>
  <c r="DI57" i="1"/>
  <c r="DK57" i="1" s="1"/>
  <c r="DL57" i="1" s="1"/>
  <c r="DJ57" i="1"/>
  <c r="DM57" i="1"/>
  <c r="DP57" i="1" s="1"/>
  <c r="DH58" i="1"/>
  <c r="DI58" i="1"/>
  <c r="DK58" i="1" s="1"/>
  <c r="DL58" i="1" s="1"/>
  <c r="DJ58" i="1"/>
  <c r="DM58" i="1"/>
  <c r="DP58" i="1" s="1"/>
  <c r="DH59" i="1"/>
  <c r="DI59" i="1"/>
  <c r="DK59" i="1" s="1"/>
  <c r="DL59" i="1" s="1"/>
  <c r="DJ59" i="1"/>
  <c r="DM59" i="1"/>
  <c r="DO59" i="1" s="1"/>
  <c r="DH60" i="1"/>
  <c r="DI60" i="1"/>
  <c r="DK60" i="1" s="1"/>
  <c r="DL60" i="1" s="1"/>
  <c r="DJ60" i="1"/>
  <c r="DM60" i="1"/>
  <c r="DO60" i="1" s="1"/>
  <c r="DH61" i="1"/>
  <c r="DI61" i="1"/>
  <c r="DK61" i="1" s="1"/>
  <c r="DL61" i="1" s="1"/>
  <c r="DJ61" i="1"/>
  <c r="DM61" i="1"/>
  <c r="DP61" i="1" s="1"/>
  <c r="DH62" i="1"/>
  <c r="DI62" i="1"/>
  <c r="DK62" i="1" s="1"/>
  <c r="DL62" i="1" s="1"/>
  <c r="DJ62" i="1"/>
  <c r="DM62" i="1"/>
  <c r="DP62" i="1" s="1"/>
  <c r="DH63" i="1"/>
  <c r="DI63" i="1"/>
  <c r="DK63" i="1" s="1"/>
  <c r="DL63" i="1" s="1"/>
  <c r="DJ63" i="1"/>
  <c r="DM63" i="1"/>
  <c r="DP63" i="1" s="1"/>
  <c r="DH64" i="1"/>
  <c r="DI64" i="1"/>
  <c r="DK64" i="1" s="1"/>
  <c r="DL64" i="1" s="1"/>
  <c r="DJ64" i="1"/>
  <c r="DM64" i="1"/>
  <c r="DO64" i="1" s="1"/>
  <c r="DH65" i="1"/>
  <c r="DI65" i="1"/>
  <c r="DK65" i="1" s="1"/>
  <c r="DL65" i="1" s="1"/>
  <c r="DJ65" i="1"/>
  <c r="DM65" i="1"/>
  <c r="DP65" i="1" s="1"/>
  <c r="DO6" i="1"/>
  <c r="DM6" i="1"/>
  <c r="DP6" i="1" s="1"/>
  <c r="DI6" i="1"/>
  <c r="DK6" i="1" s="1"/>
  <c r="DL6" i="1" s="1"/>
  <c r="DH6" i="1"/>
  <c r="DM5" i="1"/>
  <c r="DP5" i="1" s="1"/>
  <c r="DI5" i="1"/>
  <c r="DK5" i="1" s="1"/>
  <c r="DL5" i="1" s="1"/>
  <c r="DH5" i="1"/>
  <c r="DM4" i="1"/>
  <c r="DP4" i="1" s="1"/>
  <c r="DI4" i="1"/>
  <c r="DK4" i="1" s="1"/>
  <c r="DL4" i="1" s="1"/>
  <c r="DH4" i="1"/>
  <c r="DM3" i="1"/>
  <c r="DP3" i="1" s="1"/>
  <c r="DI3" i="1"/>
  <c r="DK3" i="1" s="1"/>
  <c r="DL3" i="1" s="1"/>
  <c r="DH3" i="1"/>
  <c r="DJ2" i="1"/>
  <c r="DI2" i="1"/>
  <c r="DM2" i="1"/>
  <c r="DP2" i="1" s="1"/>
  <c r="DO18" i="1" l="1"/>
  <c r="DP23" i="1"/>
  <c r="DP55" i="1"/>
  <c r="DP39" i="1"/>
  <c r="DP64" i="1"/>
  <c r="DP56" i="1"/>
  <c r="DP40" i="1"/>
  <c r="DO2" i="1"/>
  <c r="DP22" i="1"/>
  <c r="DP29" i="1"/>
  <c r="DP60" i="1"/>
  <c r="DP36" i="1"/>
  <c r="DP28" i="1"/>
  <c r="DP59" i="1"/>
  <c r="DP30" i="1"/>
  <c r="DP34" i="1"/>
  <c r="DP33" i="1"/>
  <c r="DO65" i="1"/>
  <c r="DO57" i="1"/>
  <c r="DO51" i="1"/>
  <c r="DO49" i="1"/>
  <c r="DO43" i="1"/>
  <c r="DO38" i="1"/>
  <c r="DO52" i="1"/>
  <c r="DO44" i="1"/>
  <c r="DO35" i="1"/>
  <c r="DO48" i="1"/>
  <c r="DO41" i="1"/>
  <c r="DO62" i="1"/>
  <c r="DO54" i="1"/>
  <c r="DO46" i="1"/>
  <c r="DO27" i="1"/>
  <c r="DO47" i="1"/>
  <c r="DO63" i="1"/>
  <c r="DO58" i="1"/>
  <c r="DO50" i="1"/>
  <c r="DO42" i="1"/>
  <c r="DO37" i="1"/>
  <c r="DO61" i="1"/>
  <c r="DO53" i="1"/>
  <c r="DO45" i="1"/>
  <c r="DO32" i="1"/>
  <c r="DO20" i="1"/>
  <c r="DK40" i="1"/>
  <c r="DL40" i="1" s="1"/>
  <c r="DK32" i="1"/>
  <c r="DL32" i="1" s="1"/>
  <c r="DK31" i="1"/>
  <c r="DL31" i="1" s="1"/>
  <c r="DO31" i="1" s="1"/>
  <c r="DK30" i="1"/>
  <c r="DL30" i="1" s="1"/>
  <c r="DK29" i="1"/>
  <c r="DL29" i="1" s="1"/>
  <c r="DK28" i="1"/>
  <c r="DL28" i="1" s="1"/>
  <c r="DK27" i="1"/>
  <c r="DL27" i="1" s="1"/>
  <c r="DK26" i="1"/>
  <c r="DL26" i="1" s="1"/>
  <c r="DO26" i="1" s="1"/>
  <c r="DK25" i="1"/>
  <c r="DL25" i="1" s="1"/>
  <c r="DO25" i="1" s="1"/>
  <c r="DK24" i="1"/>
  <c r="DL24" i="1" s="1"/>
  <c r="DO24" i="1" s="1"/>
  <c r="DK23" i="1"/>
  <c r="DL23" i="1" s="1"/>
  <c r="DK22" i="1"/>
  <c r="DL22" i="1" s="1"/>
  <c r="DK21" i="1"/>
  <c r="DL21" i="1" s="1"/>
  <c r="DO21" i="1" s="1"/>
  <c r="DK20" i="1"/>
  <c r="DL20" i="1" s="1"/>
  <c r="DK19" i="1"/>
  <c r="DL19" i="1" s="1"/>
  <c r="DO19" i="1" s="1"/>
  <c r="DK18" i="1"/>
  <c r="DL18" i="1" s="1"/>
  <c r="DK17" i="1"/>
  <c r="DL17" i="1" s="1"/>
  <c r="DO17" i="1" s="1"/>
  <c r="DK16" i="1"/>
  <c r="DL16" i="1" s="1"/>
  <c r="DO16" i="1" s="1"/>
  <c r="DK15" i="1"/>
  <c r="DL15" i="1" s="1"/>
  <c r="DO15" i="1" s="1"/>
  <c r="DK14" i="1"/>
  <c r="DL14" i="1" s="1"/>
  <c r="DK13" i="1"/>
  <c r="DL13" i="1" s="1"/>
  <c r="DO13" i="1" s="1"/>
  <c r="DK12" i="1"/>
  <c r="DL12" i="1" s="1"/>
  <c r="DO12" i="1" s="1"/>
  <c r="DK11" i="1"/>
  <c r="DL11" i="1" s="1"/>
  <c r="DO11" i="1" s="1"/>
  <c r="DK10" i="1"/>
  <c r="DL10" i="1" s="1"/>
  <c r="DO10" i="1" s="1"/>
  <c r="DK9" i="1"/>
  <c r="DL9" i="1" s="1"/>
  <c r="DO9" i="1" s="1"/>
  <c r="DK8" i="1"/>
  <c r="DL8" i="1" s="1"/>
  <c r="DO8" i="1" s="1"/>
  <c r="DK7" i="1"/>
  <c r="DL7" i="1" s="1"/>
  <c r="DO7" i="1" s="1"/>
  <c r="DO4" i="1"/>
  <c r="DO3" i="1"/>
  <c r="DO5" i="1"/>
  <c r="DJ3" i="1"/>
  <c r="DJ4" i="1"/>
  <c r="DJ5" i="1"/>
  <c r="DJ6" i="1"/>
  <c r="DP66" i="1" l="1"/>
  <c r="DO66" i="1"/>
  <c r="DL66" i="1"/>
  <c r="DH2" i="1"/>
  <c r="DO67" i="1" l="1"/>
  <c r="DN66" i="1"/>
  <c r="DG66" i="1"/>
  <c r="DK6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Williams, David C</author>
  </authors>
  <commentList>
    <comment ref="DK1" authorId="0" shapeId="0" xr:uid="{63352F4C-9FDB-4117-BF83-2688B3ED3DCB}">
      <text>
        <r>
          <rPr>
            <b/>
            <sz val="9"/>
            <color indexed="81"/>
            <rFont val="Tahoma"/>
            <family val="2"/>
          </rPr>
          <t>Williams, David C:</t>
        </r>
        <r>
          <rPr>
            <sz val="9"/>
            <color indexed="81"/>
            <rFont val="Tahoma"/>
            <family val="2"/>
          </rPr>
          <t xml:space="preserve">
A $1.50/SF minimum has been utilized in this segment.</t>
        </r>
      </text>
    </comment>
    <comment ref="DO1" authorId="0" shapeId="0" xr:uid="{082AEE53-4D37-400B-BBA2-00C0D6EE3936}">
      <text>
        <r>
          <rPr>
            <b/>
            <sz val="9"/>
            <color indexed="81"/>
            <rFont val="Tahoma"/>
            <family val="2"/>
          </rPr>
          <t>Williams, David C:</t>
        </r>
        <r>
          <rPr>
            <sz val="9"/>
            <color indexed="81"/>
            <rFont val="Tahoma"/>
            <family val="2"/>
          </rPr>
          <t xml:space="preserve">
Excludes Properties with Impacts which are accounted for in a separate spreadsheet</t>
        </r>
      </text>
    </comment>
  </commentList>
</comments>
</file>

<file path=xl/sharedStrings.xml><?xml version="1.0" encoding="utf-8"?>
<sst xmlns="http://schemas.openxmlformats.org/spreadsheetml/2006/main" count="2383" uniqueCount="789">
  <si>
    <t>OBJECTID</t>
  </si>
  <si>
    <t>PROP_ID</t>
  </si>
  <si>
    <t>X_REF</t>
  </si>
  <si>
    <t>M_DATE</t>
  </si>
  <si>
    <t>SHARED_CAD</t>
  </si>
  <si>
    <t>SHARED_PRO</t>
  </si>
  <si>
    <t>DEEDNOTES</t>
  </si>
  <si>
    <t>SHAPE_STAr</t>
  </si>
  <si>
    <t>SHAPE_STLe</t>
  </si>
  <si>
    <t>Shape_ST_1</t>
  </si>
  <si>
    <t>Shape_ST_2</t>
  </si>
  <si>
    <t>created_us</t>
  </si>
  <si>
    <t>created_da</t>
  </si>
  <si>
    <t>last_edite</t>
  </si>
  <si>
    <t>last_edi_1</t>
  </si>
  <si>
    <t>GlobalID</t>
  </si>
  <si>
    <t>OBJECTID_1</t>
  </si>
  <si>
    <t>prop_id_1</t>
  </si>
  <si>
    <t>geo_id</t>
  </si>
  <si>
    <t>file_as_na</t>
  </si>
  <si>
    <t>confidenti</t>
  </si>
  <si>
    <t>pct_owners</t>
  </si>
  <si>
    <t>dba_name</t>
  </si>
  <si>
    <t>addr_line1</t>
  </si>
  <si>
    <t>addr_line2</t>
  </si>
  <si>
    <t>addr_line3</t>
  </si>
  <si>
    <t>addr_city</t>
  </si>
  <si>
    <t>addr_state</t>
  </si>
  <si>
    <t>addr_zip</t>
  </si>
  <si>
    <t>ml_deliver</t>
  </si>
  <si>
    <t>abs_subdv_</t>
  </si>
  <si>
    <t>abs_subdv1</t>
  </si>
  <si>
    <t>abs_subd_1</t>
  </si>
  <si>
    <t>block</t>
  </si>
  <si>
    <t>tract_or_l</t>
  </si>
  <si>
    <t>legal_desc</t>
  </si>
  <si>
    <t>legal_de_1</t>
  </si>
  <si>
    <t>mapsco</t>
  </si>
  <si>
    <t>udi_parent</t>
  </si>
  <si>
    <t>condo_pct</t>
  </si>
  <si>
    <t>situs_num</t>
  </si>
  <si>
    <t>situs_stre</t>
  </si>
  <si>
    <t>situs_st_1</t>
  </si>
  <si>
    <t>situs_st_2</t>
  </si>
  <si>
    <t>situs_city</t>
  </si>
  <si>
    <t>situs_stat</t>
  </si>
  <si>
    <t>situs_zip</t>
  </si>
  <si>
    <t>situs_disp</t>
  </si>
  <si>
    <t>city</t>
  </si>
  <si>
    <t>school</t>
  </si>
  <si>
    <t>tif</t>
  </si>
  <si>
    <t>exemptions</t>
  </si>
  <si>
    <t>all_entiti</t>
  </si>
  <si>
    <t>deed_book_</t>
  </si>
  <si>
    <t>deed_book1</t>
  </si>
  <si>
    <t>deed_num</t>
  </si>
  <si>
    <t>deed_dt</t>
  </si>
  <si>
    <t>deed_type_</t>
  </si>
  <si>
    <t>legal_acre</t>
  </si>
  <si>
    <t>eff_size_a</t>
  </si>
  <si>
    <t>land_sqft</t>
  </si>
  <si>
    <t>land_total</t>
  </si>
  <si>
    <t>living_are</t>
  </si>
  <si>
    <t>hood_cd</t>
  </si>
  <si>
    <t>state_cd</t>
  </si>
  <si>
    <t>class_cd</t>
  </si>
  <si>
    <t>property_u</t>
  </si>
  <si>
    <t>prop_type_</t>
  </si>
  <si>
    <t>commercial</t>
  </si>
  <si>
    <t>eff_yr_blt</t>
  </si>
  <si>
    <t>yr_blt</t>
  </si>
  <si>
    <t>zoning</t>
  </si>
  <si>
    <t>land_type_</t>
  </si>
  <si>
    <t>beds</t>
  </si>
  <si>
    <t>baths</t>
  </si>
  <si>
    <t>stories</t>
  </si>
  <si>
    <t>units</t>
  </si>
  <si>
    <t>percent_co</t>
  </si>
  <si>
    <t>pool</t>
  </si>
  <si>
    <t>prop_creat</t>
  </si>
  <si>
    <t>property_s</t>
  </si>
  <si>
    <t>curr_val_y</t>
  </si>
  <si>
    <t>curr_imprv</t>
  </si>
  <si>
    <t>curr_imp_1</t>
  </si>
  <si>
    <t>curr_land_</t>
  </si>
  <si>
    <t>curr_land1</t>
  </si>
  <si>
    <t>curr_ag_us</t>
  </si>
  <si>
    <t>curr_ag_ma</t>
  </si>
  <si>
    <t>curr_marke</t>
  </si>
  <si>
    <t>curr_ag_lo</t>
  </si>
  <si>
    <t>curr_appra</t>
  </si>
  <si>
    <t>curr_ten_p</t>
  </si>
  <si>
    <t>curr_asses</t>
  </si>
  <si>
    <t>cert_val_y</t>
  </si>
  <si>
    <t>cert_imprv</t>
  </si>
  <si>
    <t>cert_imp_1</t>
  </si>
  <si>
    <t>cert_land_</t>
  </si>
  <si>
    <t>cert_land1</t>
  </si>
  <si>
    <t>cert_ag_us</t>
  </si>
  <si>
    <t>cert_ag_ma</t>
  </si>
  <si>
    <t>cert_marke</t>
  </si>
  <si>
    <t>cert_ag_lo</t>
  </si>
  <si>
    <t>cert_appra</t>
  </si>
  <si>
    <t>cert_ten_p</t>
  </si>
  <si>
    <t>cert_asses</t>
  </si>
  <si>
    <t>parent_yea</t>
  </si>
  <si>
    <t>parent_id</t>
  </si>
  <si>
    <t>parent_blo</t>
  </si>
  <si>
    <t>parent_tra</t>
  </si>
  <si>
    <t>parent_acr</t>
  </si>
  <si>
    <t>ROW_Acreag</t>
  </si>
  <si>
    <t>R-6671-002-0060-1</t>
  </si>
  <si>
    <t>{80A9496C-929D-426E-B9DC-3622E58A51AC}</t>
  </si>
  <si>
    <t>USA</t>
  </si>
  <si>
    <t>F</t>
  </si>
  <si>
    <t>UNKNOWN</t>
  </si>
  <si>
    <t>00000</t>
  </si>
  <si>
    <t>N</t>
  </si>
  <si>
    <t>A0671</t>
  </si>
  <si>
    <t>C0671-2</t>
  </si>
  <si>
    <t>D S NELSON SURVEY</t>
  </si>
  <si>
    <t>2</t>
  </si>
  <si>
    <t>6</t>
  </si>
  <si>
    <t>ABS A0671 D S NELSON SURVEY, SHEET 2, TRACT 6, 9.2 ACRES</t>
  </si>
  <si>
    <t>FARMERSVILLE</t>
  </si>
  <si>
    <t>TX</t>
  </si>
  <si>
    <t>75442</t>
  </si>
  <si>
    <t>_x000D_
FARMERSVILLE, TX 75442</t>
  </si>
  <si>
    <t>SFC</t>
  </si>
  <si>
    <t>EX-XV</t>
  </si>
  <si>
    <t>CAD, GCN, JCN, SFC</t>
  </si>
  <si>
    <t>CONS</t>
  </si>
  <si>
    <t>U  S A</t>
  </si>
  <si>
    <t>EX1</t>
  </si>
  <si>
    <t>R</t>
  </si>
  <si>
    <t>T</t>
  </si>
  <si>
    <t>M10</t>
  </si>
  <si>
    <t>InProgress</t>
  </si>
  <si>
    <t>R-6671-002-0070-1</t>
  </si>
  <si>
    <t>{F1C8D8C0-9A43-4960-AFD0-8A6A40F15DBB}</t>
  </si>
  <si>
    <t>CADDO PARK</t>
  </si>
  <si>
    <t>7</t>
  </si>
  <si>
    <t>ABS A0671 D S NELSON SURVEY, SHEET 2, TRACT 7, 42.9 ACRES</t>
  </si>
  <si>
    <t>911//9M2</t>
  </si>
  <si>
    <t>3200</t>
  </si>
  <si>
    <t>W</t>
  </si>
  <si>
    <t>AUDIE MURPHY</t>
  </si>
  <si>
    <t>PKWY</t>
  </si>
  <si>
    <t>3200 W AUDIE MURPHY PKWY # 1_x000D_
FARMERSVILLE, TX 75442</t>
  </si>
  <si>
    <t>R-6081-000-0010-1</t>
  </si>
  <si>
    <t>{341D1F4A-9AAA-4A60-8926-3347A45C41B2}</t>
  </si>
  <si>
    <t>COLEMAN DAVID E</t>
  </si>
  <si>
    <t>586 FM 547</t>
  </si>
  <si>
    <t>75442-6698</t>
  </si>
  <si>
    <t>Y</t>
  </si>
  <si>
    <t>A0081</t>
  </si>
  <si>
    <t>C0081</t>
  </si>
  <si>
    <t>JNO R BRISCO SURVEY</t>
  </si>
  <si>
    <t>1</t>
  </si>
  <si>
    <t>ABS A0081 JNO R BRISCO SURVEY, TRACT 1, 3.22 ACRES</t>
  </si>
  <si>
    <t>/911/8P1</t>
  </si>
  <si>
    <t>D1</t>
  </si>
  <si>
    <t>D1NP</t>
  </si>
  <si>
    <t>R-6081-000-0020-1</t>
  </si>
  <si>
    <t>{507CC642-ACCC-449A-A5B4-E9A6CF1EAFE8}</t>
  </si>
  <si>
    <t>ASTON JOE III &amp; CANDICE L</t>
  </si>
  <si>
    <t>PO BOX 719</t>
  </si>
  <si>
    <t>75442-0719</t>
  </si>
  <si>
    <t>ABS A0081 JNO R BRISCO SURVEY, TRACT 2, 10.25 ACRES</t>
  </si>
  <si>
    <t>FM 547</t>
  </si>
  <si>
    <t>FM 547 _x000D_
FARMERSVILLE, TX 75442</t>
  </si>
  <si>
    <t>98-0140732</t>
  </si>
  <si>
    <t>04316-02286</t>
  </si>
  <si>
    <t>0</t>
  </si>
  <si>
    <t>WD</t>
  </si>
  <si>
    <t>D1CL</t>
  </si>
  <si>
    <t>R-6422-000-0010-1</t>
  </si>
  <si>
    <t>{F9951F6F-0BE1-45FB-B237-65D2CCA98C7E}</t>
  </si>
  <si>
    <t>EVANS FARM LTD</t>
  </si>
  <si>
    <t>HOME GROWN PLANTS</t>
  </si>
  <si>
    <t>1409 TALLEY RD</t>
  </si>
  <si>
    <t>GARLAND</t>
  </si>
  <si>
    <t>75044-3523</t>
  </si>
  <si>
    <t>A0422</t>
  </si>
  <si>
    <t>C0422</t>
  </si>
  <si>
    <t>M C HAMILTON SURVEY</t>
  </si>
  <si>
    <t>ABS A0422 M C HAMILTON SURVEY, TRACT 1, 44.4493 ACRES</t>
  </si>
  <si>
    <t>911//9N3</t>
  </si>
  <si>
    <t>2675</t>
  </si>
  <si>
    <t>2675 W AUDIE MURPHY PKWY _x000D_
FARMERSVILLE, TX 75442</t>
  </si>
  <si>
    <t>TFC1</t>
  </si>
  <si>
    <t>CAD, GCN, JCN, SFC, TFC1</t>
  </si>
  <si>
    <t>20090223000198650</t>
  </si>
  <si>
    <t>CNAGRI.BUS</t>
  </si>
  <si>
    <t>F1</t>
  </si>
  <si>
    <t>GH1</t>
  </si>
  <si>
    <t>GHN</t>
  </si>
  <si>
    <t>D1IP</t>
  </si>
  <si>
    <t>R-6467-000-0020-1</t>
  </si>
  <si>
    <t>{10874A56-A0C1-43B2-BBA4-42171E80E6D7}</t>
  </si>
  <si>
    <t>ANDERTON DAVID</t>
  </si>
  <si>
    <t>2949 W AUDIE MURPHY PKWY</t>
  </si>
  <si>
    <t>75442-7317</t>
  </si>
  <si>
    <t>A0467</t>
  </si>
  <si>
    <t>C0467</t>
  </si>
  <si>
    <t>JAS INNERARITY SURVEY</t>
  </si>
  <si>
    <t>ABS A0467 JAS INNERARITY SURVEY, TRACT 2, 2.6659 ACRES</t>
  </si>
  <si>
    <t>W AUDIE MURPHY PKWY _x000D_
FARMERSVILLE, TX 75442</t>
  </si>
  <si>
    <t>CFC</t>
  </si>
  <si>
    <t>CAD, CFC, GCN, JCN, SFC, TFC1</t>
  </si>
  <si>
    <t>02-0060116</t>
  </si>
  <si>
    <t>5156-343</t>
  </si>
  <si>
    <t>SWD</t>
  </si>
  <si>
    <t>C3</t>
  </si>
  <si>
    <t>HC</t>
  </si>
  <si>
    <t>R-6467-000-0050-1</t>
  </si>
  <si>
    <t>{13ABBC59-48E1-4C60-B605-86FC2B7941A8}</t>
  </si>
  <si>
    <t>5</t>
  </si>
  <si>
    <t>ABS A0467 JAS INNERARITY SURVEY, TRACT 5, 6.2547 ACRES</t>
  </si>
  <si>
    <t>2949</t>
  </si>
  <si>
    <t>2949 W AUDIE MURPHY PKWY _x000D_
FARMERSVILLE, TX 75442</t>
  </si>
  <si>
    <t>E4</t>
  </si>
  <si>
    <t>R-6467-000-0060-1</t>
  </si>
  <si>
    <t>{735577ED-A66E-4EDB-88E1-57BC91E3B395}</t>
  </si>
  <si>
    <t>KHADEMI ROYA S</t>
  </si>
  <si>
    <t>5715 N 1ST LN</t>
  </si>
  <si>
    <t>MCALLEN</t>
  </si>
  <si>
    <t>78504-1816</t>
  </si>
  <si>
    <t>ABS A0467 JAS INNERARITY SURVEY, TRACT 6, 3.4686 ACRES</t>
  </si>
  <si>
    <t>20170412000466430</t>
  </si>
  <si>
    <t>WDNL</t>
  </si>
  <si>
    <t>R-6467-000-0070-1</t>
  </si>
  <si>
    <t>18991230</t>
  </si>
  <si>
    <t>{FCFFB6C7-D1A2-4134-8051-4C0B1CFF6621}</t>
  </si>
  <si>
    <t>ISLAMIC ASSOCIATION OF COLLIN COUNTY (IACC)</t>
  </si>
  <si>
    <t>6401 INDEPENDENCE PKWY</t>
  </si>
  <si>
    <t>PLANO</t>
  </si>
  <si>
    <t>75023-4034</t>
  </si>
  <si>
    <t>ABS A0467 JAS INNERARITY SURVEY, TRACT 7, 1.9091 ACRES</t>
  </si>
  <si>
    <t>20150720000893650</t>
  </si>
  <si>
    <t>R-6467-000-0200-1</t>
  </si>
  <si>
    <t>{FBE486D0-B3B6-4A61-95EB-C666892E1E92}</t>
  </si>
  <si>
    <t>KELLEY REBECCA J</t>
  </si>
  <si>
    <t>215 SUMMITT ST</t>
  </si>
  <si>
    <t>75442-2731</t>
  </si>
  <si>
    <t>20</t>
  </si>
  <si>
    <t>ABS A0467 JAS INNERARITY SURVEY, TRACT 20, 4.5436 ACRES</t>
  </si>
  <si>
    <t>96-</t>
  </si>
  <si>
    <t>0094689</t>
  </si>
  <si>
    <t>SFCRF1-5</t>
  </si>
  <si>
    <t>R-6471-001-0080-1</t>
  </si>
  <si>
    <t>{B7DB9D57-6030-4EF8-9038-ACB5139D510F}</t>
  </si>
  <si>
    <t>NELSON LAYNE &amp; CRYSTAL</t>
  </si>
  <si>
    <t>16461 COUNTY ROAD 558</t>
  </si>
  <si>
    <t>75442-6517</t>
  </si>
  <si>
    <t>A0471</t>
  </si>
  <si>
    <t>C0471-1</t>
  </si>
  <si>
    <t>D J JAYNES SURVEY</t>
  </si>
  <si>
    <t>8</t>
  </si>
  <si>
    <t>ABS A0471 D J JAYNES SURVEY, SHEET 1, TRACT 8, 18.6 ACRES</t>
  </si>
  <si>
    <t>COUNTY ROAD 609</t>
  </si>
  <si>
    <t>COUNTY ROAD 609 _x000D_
FARMERSVILLE, TX 75442</t>
  </si>
  <si>
    <t>97-</t>
  </si>
  <si>
    <t>0005103</t>
  </si>
  <si>
    <t>R-6471-001-0090-1</t>
  </si>
  <si>
    <t>{BA9F9F45-BE3D-4830-9818-FD3A15D700D0}</t>
  </si>
  <si>
    <t>SPANGLER JOHN &amp; SHARON M</t>
  </si>
  <si>
    <t>16457 COUNTY ROAD 558</t>
  </si>
  <si>
    <t>9</t>
  </si>
  <si>
    <t>ABS A0471 D J JAYNES SURVEY, SHEET 1, TRACT 9, 18.81 ACRES</t>
  </si>
  <si>
    <t>COUNTY ROAD 558</t>
  </si>
  <si>
    <t>COUNTY ROAD 558 _x000D_
FARMERSVILLE, TX 75442</t>
  </si>
  <si>
    <t>0102257</t>
  </si>
  <si>
    <t>R-6471-001-0400-1</t>
  </si>
  <si>
    <t>{49425C81-2C33-4A94-8217-A36A96B5D3EA}</t>
  </si>
  <si>
    <t>SMITH GREGORY T &amp; DEBBIE J</t>
  </si>
  <si>
    <t>574 COUNTY ROAD 609</t>
  </si>
  <si>
    <t>75442-6842</t>
  </si>
  <si>
    <t>40</t>
  </si>
  <si>
    <t>ABS A0471 D J JAYNES SURVEY, SHEET 1, TRACT 40, 36.0 ACRES</t>
  </si>
  <si>
    <t>911//8N1</t>
  </si>
  <si>
    <t>574</t>
  </si>
  <si>
    <t>574 COUNTY ROAD 609 _x000D_
FARMERSVILLE, TX 75442</t>
  </si>
  <si>
    <t>20110520000521680</t>
  </si>
  <si>
    <t>SWDNL</t>
  </si>
  <si>
    <t>E2</t>
  </si>
  <si>
    <t>R-6471-002-0420-1</t>
  </si>
  <si>
    <t>{98B02769-20FD-414B-B21F-7CB920E15803}</t>
  </si>
  <si>
    <t>LAFON FAMILY TRUST &amp; LAFON SURVIVOR'S TRUST</t>
  </si>
  <si>
    <t>CECILIA LAFON TRUSTEE</t>
  </si>
  <si>
    <t>616 PAINT CREEK CT</t>
  </si>
  <si>
    <t>MURPHY</t>
  </si>
  <si>
    <t>75094-5302</t>
  </si>
  <si>
    <t>C0471-2</t>
  </si>
  <si>
    <t>42</t>
  </si>
  <si>
    <t>ABS A0471 D J JAYNES SURVEY, SHEET 2, TRACT 42, 123.63 ACRES</t>
  </si>
  <si>
    <t>309</t>
  </si>
  <si>
    <t>309 COUNTY ROAD 609 _x000D_
FARMERSVILLE, TX 75442</t>
  </si>
  <si>
    <t>20140922001025660</t>
  </si>
  <si>
    <t>D2</t>
  </si>
  <si>
    <t>R-6471-002-0600-1</t>
  </si>
  <si>
    <t>{72D82538-E5E8-4DF5-A729-73649BF7C9C2}</t>
  </si>
  <si>
    <t>MORRIS JACK L SR</t>
  </si>
  <si>
    <t>3425 MARQUETTE ST</t>
  </si>
  <si>
    <t>DALLAS</t>
  </si>
  <si>
    <t>75225-4853</t>
  </si>
  <si>
    <t>60</t>
  </si>
  <si>
    <t>ABS A0471 D J JAYNES SURVEY, SHEET 2, TRACT 60, 122.39 ACRES</t>
  </si>
  <si>
    <t>20171016001379660</t>
  </si>
  <si>
    <t>GD</t>
  </si>
  <si>
    <t>R-6471-002-0620-1</t>
  </si>
  <si>
    <t>{7828E91C-EA48-4F14-A5B7-4E70AAB84B27}</t>
  </si>
  <si>
    <t>62</t>
  </si>
  <si>
    <t>ABS A0471 D J JAYNES SURVEY, SHEET 2, TRACT 62, 30.34 ACRES</t>
  </si>
  <si>
    <t>R-6471-002-0669-1</t>
  </si>
  <si>
    <t>{4726D940-3C5B-4ED2-B9E7-982484334D1B}</t>
  </si>
  <si>
    <t>DOUGLAS MIKKI L</t>
  </si>
  <si>
    <t>PO BOX 781</t>
  </si>
  <si>
    <t>75442-0781</t>
  </si>
  <si>
    <t>66-9</t>
  </si>
  <si>
    <t>ABS A0471 D J JAYNES SURVEY, SHEET 2, TRACT 66-9, 20.65 ACRES</t>
  </si>
  <si>
    <t>97-0069670</t>
  </si>
  <si>
    <t>AFF</t>
  </si>
  <si>
    <t>AG</t>
  </si>
  <si>
    <t>R-6471-001-0760-1</t>
  </si>
  <si>
    <t>{03A12AD4-ADD2-4754-BE91-FAFFDB776E7B}</t>
  </si>
  <si>
    <t>KANSAS CITY RAILWAY COMPANY</t>
  </si>
  <si>
    <t>TAX DEPARTMENT</t>
  </si>
  <si>
    <t>PO BOX 219335</t>
  </si>
  <si>
    <t>KANSAS CITY</t>
  </si>
  <si>
    <t>MO</t>
  </si>
  <si>
    <t>64121-9335</t>
  </si>
  <si>
    <t>76</t>
  </si>
  <si>
    <t>ABS A0471 D J JAYNES SURVEY, SHEET 1, TRACT 76, 14.0 ACRES</t>
  </si>
  <si>
    <t>94-</t>
  </si>
  <si>
    <t>0096329</t>
  </si>
  <si>
    <t>OT</t>
  </si>
  <si>
    <t>J5</t>
  </si>
  <si>
    <t>R-6678-001-0090-1</t>
  </si>
  <si>
    <t>{8B447032-D8F0-4C0E-AE17-73E095117F36}</t>
  </si>
  <si>
    <t>A0678</t>
  </si>
  <si>
    <t>C0678-1</t>
  </si>
  <si>
    <t>SMALLWOOD OWENS SURVEY</t>
  </si>
  <si>
    <t>ABS A0678 SMALLWOOD OWENS SURVEY, SHEET 1, TRACT 9, 16.5 ACRES</t>
  </si>
  <si>
    <t>R-6678-001-0130-1</t>
  </si>
  <si>
    <t>{80850CF9-7892-44C6-942D-714117843AAC}</t>
  </si>
  <si>
    <t>COLEMAN DAVID EARL &amp; DONNA GAYLE</t>
  </si>
  <si>
    <t>13</t>
  </si>
  <si>
    <t>ABS A0678 SMALLWOOD OWENS SURVEY, SHEET 1, TRACT 13, 33.78 ACRES</t>
  </si>
  <si>
    <t>20150519000583160</t>
  </si>
  <si>
    <t>R-6678-002-0160-1</t>
  </si>
  <si>
    <t>{5537308D-779B-408C-9ABA-765A49D354B3}</t>
  </si>
  <si>
    <t>COLEMAN BILLY E</t>
  </si>
  <si>
    <t>655 FM 547</t>
  </si>
  <si>
    <t>75442-6701</t>
  </si>
  <si>
    <t>C0678-2</t>
  </si>
  <si>
    <t>16</t>
  </si>
  <si>
    <t>ABS A0678 SMALLWOOD OWENS SURVEY, SHEET 2, TRACT 16, .93 ACRES</t>
  </si>
  <si>
    <t>911//8P1</t>
  </si>
  <si>
    <t>655</t>
  </si>
  <si>
    <t>655 FM 547 _x000D_
FARMERSVILLE, TX 75442</t>
  </si>
  <si>
    <t>HS</t>
  </si>
  <si>
    <t>SFCRV3-6</t>
  </si>
  <si>
    <t>A1</t>
  </si>
  <si>
    <t>RV4</t>
  </si>
  <si>
    <t>R-6678-002-0170-1</t>
  </si>
  <si>
    <t>{656368FC-3073-45EC-ABC8-A7E0470115C4}</t>
  </si>
  <si>
    <t>LAISURE RICHARD D &amp; CYNTHIA</t>
  </si>
  <si>
    <t>781 FM 547</t>
  </si>
  <si>
    <t>75442-6703</t>
  </si>
  <si>
    <t>17</t>
  </si>
  <si>
    <t>ABS A0678 SMALLWOOD OWENS SURVEY, SHEET 2, TRACT 17, 3.0 ACRES</t>
  </si>
  <si>
    <t>781</t>
  </si>
  <si>
    <t>781 FM 547 _x000D_
FARMERSVILLE, TX 75442</t>
  </si>
  <si>
    <t>0059187</t>
  </si>
  <si>
    <t>RV5</t>
  </si>
  <si>
    <t>R-6678-001-0360-1</t>
  </si>
  <si>
    <t>{EC92BB3F-64E5-41B3-AF39-3FCE7869CCD4}</t>
  </si>
  <si>
    <t>SMITH THOMAS G</t>
  </si>
  <si>
    <t>PO BOX 679</t>
  </si>
  <si>
    <t>75442-0679</t>
  </si>
  <si>
    <t>36</t>
  </si>
  <si>
    <t>ABS A0678 SMALLWOOD OWENS SURVEY, SHEET 1, TRACT 36, 269.84 ACRES</t>
  </si>
  <si>
    <t>E</t>
  </si>
  <si>
    <t>E AUDIE MURPHY PKWY _x000D_
FARMERSVILLE, TX 75442</t>
  </si>
  <si>
    <t>0059521</t>
  </si>
  <si>
    <t>R-6678-001-0390-1</t>
  </si>
  <si>
    <t>{B200DB48-CD9B-495D-A824-6479B9E79DD0}</t>
  </si>
  <si>
    <t>39</t>
  </si>
  <si>
    <t>ABS A0678 SMALLWOOD OWENS SURVEY, SHEET 1, TRACT 39, 50.13 ACRES</t>
  </si>
  <si>
    <t>911//8P4</t>
  </si>
  <si>
    <t>1050</t>
  </si>
  <si>
    <t>1050 E AUDIE MURPHY PKWY _x000D_
FARMERSVILLE, TX 75442</t>
  </si>
  <si>
    <t>20130520000688550</t>
  </si>
  <si>
    <t>SFCRV7-11</t>
  </si>
  <si>
    <t>E1</t>
  </si>
  <si>
    <t>RV7</t>
  </si>
  <si>
    <t>3</t>
  </si>
  <si>
    <t>4</t>
  </si>
  <si>
    <t>R-6678-001-0400-1</t>
  </si>
  <si>
    <t>{5BF5A36E-3D9D-423F-9634-0AE62D1B499D}</t>
  </si>
  <si>
    <t>ABS A0678 SMALLWOOD OWENS SURVEY, SHEET 1, TRACT 40, 79.75 ACRES</t>
  </si>
  <si>
    <t>R-6952-002-0320-1</t>
  </si>
  <si>
    <t>{3238A241-D37B-490D-B51F-8C7E70206BB5}</t>
  </si>
  <si>
    <t>TEXAS-NEW MEXICO POWER COMPANY</t>
  </si>
  <si>
    <t>C/O PNM RESOURCES</t>
  </si>
  <si>
    <t>414 SILVER AVE SW MS TAX 1025</t>
  </si>
  <si>
    <t>ALBUQUERQUE</t>
  </si>
  <si>
    <t>NM</t>
  </si>
  <si>
    <t>87102</t>
  </si>
  <si>
    <t>A0952</t>
  </si>
  <si>
    <t>C0952-2</t>
  </si>
  <si>
    <t>W B WILLIAMS SURVEY</t>
  </si>
  <si>
    <t>32</t>
  </si>
  <si>
    <t>ABS A0952 W B WILLIAMS SURVEY, SHEET 2, TRACT 32, 4.884 ACRES</t>
  </si>
  <si>
    <t>3060</t>
  </si>
  <si>
    <t>3060 W AUDIE MURPHY PKWY _x000D_
FARMERSVILLE, TX 75442</t>
  </si>
  <si>
    <t>20150206000135530</t>
  </si>
  <si>
    <t>CORRD</t>
  </si>
  <si>
    <t>C2</t>
  </si>
  <si>
    <t>R-6952-002-0340-1</t>
  </si>
  <si>
    <t>{96FB67A6-F948-49C4-864C-E9B02E541994}</t>
  </si>
  <si>
    <t>MOHAMMED WAHED &amp;</t>
  </si>
  <si>
    <t>ARSHIA BEGUM</t>
  </si>
  <si>
    <t>3304 SAILMAKER LN</t>
  </si>
  <si>
    <t>75023-3611</t>
  </si>
  <si>
    <t>34</t>
  </si>
  <si>
    <t>ABS A0952 W B WILLIAMS SURVEY, SHEET 2, TRACT 34, 1.0 ACRES</t>
  </si>
  <si>
    <t>2990</t>
  </si>
  <si>
    <t>2990 W AUDIE MURPHY PKWY _x000D_
FARMERSVILLE, TX 75442</t>
  </si>
  <si>
    <t>20170705000875900</t>
  </si>
  <si>
    <t>RF4</t>
  </si>
  <si>
    <t>R-6952-002-2290-1</t>
  </si>
  <si>
    <t>{FF317F22-D4B7-4461-848C-F7BB2E59E635}</t>
  </si>
  <si>
    <t>DICKEY BOBBY &amp; LESSIE M</t>
  </si>
  <si>
    <t>2303 ZAPATA DR</t>
  </si>
  <si>
    <t>ARLINGTON</t>
  </si>
  <si>
    <t>76015-1337</t>
  </si>
  <si>
    <t>229</t>
  </si>
  <si>
    <t>ABS A0952 W B WILLIAMS SURVEY, SHEET 2, TRACT 229, .5 ACRES</t>
  </si>
  <si>
    <t>2636</t>
  </si>
  <si>
    <t>2636 W AUDIE MURPHY PKWY _x000D_
FARMERSVILLE, TX 75442</t>
  </si>
  <si>
    <t>621</t>
  </si>
  <si>
    <t>482</t>
  </si>
  <si>
    <t>R-6952-002-2300-1</t>
  </si>
  <si>
    <t>{CFE66507-BDED-48B7-AD2C-07B3D320D61F}</t>
  </si>
  <si>
    <t>DICKEY P L</t>
  </si>
  <si>
    <t>9928 PARKFORD DR</t>
  </si>
  <si>
    <t>75238-3404</t>
  </si>
  <si>
    <t>230</t>
  </si>
  <si>
    <t>ABS A0952 W B WILLIAMS SURVEY, SHEET 2, TRACT 230, .5 ACRES</t>
  </si>
  <si>
    <t>2630</t>
  </si>
  <si>
    <t>2630 W AUDIE MURPHY PKWY _x000D_
FARMERSVILLE, TX 75442</t>
  </si>
  <si>
    <t>R-6954-000-0010-1</t>
  </si>
  <si>
    <t>{3481C4CB-DCA5-4A66-ABAC-8B859547A523}</t>
  </si>
  <si>
    <t>ROLAND JULIA CAMPBELL &amp;</t>
  </si>
  <si>
    <t>ESTATE OF JAMES WADE  CAMPBELL</t>
  </si>
  <si>
    <t>1701 CAMPBELL TRL</t>
  </si>
  <si>
    <t>RICHARDSON</t>
  </si>
  <si>
    <t>75082-4805</t>
  </si>
  <si>
    <t>A0954</t>
  </si>
  <si>
    <t>C0954</t>
  </si>
  <si>
    <t>ABS A0954 W B WILLIAMS SURVEY, TRACT 1, 327.2108 ACRES</t>
  </si>
  <si>
    <t>911/8Q4</t>
  </si>
  <si>
    <t>PR-18-01933-1</t>
  </si>
  <si>
    <t>PRB</t>
  </si>
  <si>
    <t>R-0789-000-004A-1</t>
  </si>
  <si>
    <t>{4B0BA87B-D997-4452-B84B-9081F55BEB24}</t>
  </si>
  <si>
    <t>HERRERA RUBEN M</t>
  </si>
  <si>
    <t>880 STATE HIGHWAY 78 S</t>
  </si>
  <si>
    <t>75442-7104</t>
  </si>
  <si>
    <t>S0789</t>
  </si>
  <si>
    <t>1487</t>
  </si>
  <si>
    <t>LOVELL FIRST SUBDIVISION</t>
  </si>
  <si>
    <t>4A 5A 6A</t>
  </si>
  <si>
    <t>LOVELL FIRST SUBDIVISION, LOT 4A 5A 6A</t>
  </si>
  <si>
    <t>STATE HWY 78</t>
  </si>
  <si>
    <t>N STATE HWY 78 _x000D_
FARMERSVILLE, TX 75442</t>
  </si>
  <si>
    <t>20120816001017840</t>
  </si>
  <si>
    <t>R-6081-000-0070-1</t>
  </si>
  <si>
    <t>{5FCF3FAF-170C-4578-8C5F-9F17BCE6FA1C}</t>
  </si>
  <si>
    <t>ABS A0081 JNO R BRISCO SURVEY, TRACT 7, 38.48 ACRES</t>
  </si>
  <si>
    <t>1166</t>
  </si>
  <si>
    <t>FM</t>
  </si>
  <si>
    <t>1166 FM 547_x000D_
FARMERSVILLE, TX 75442</t>
  </si>
  <si>
    <t>RV8</t>
  </si>
  <si>
    <t>R-6952-002-2520-1</t>
  </si>
  <si>
    <t>{FEB1F423-352A-4EB5-97FB-703CE34FB653}</t>
  </si>
  <si>
    <t>M2S2 LLC</t>
  </si>
  <si>
    <t>6851 LAHONTAN DR</t>
  </si>
  <si>
    <t>FORT WORTH</t>
  </si>
  <si>
    <t>76132-5457</t>
  </si>
  <si>
    <t>252</t>
  </si>
  <si>
    <t>ABS A0952 W B WILLIAMS SURVEY, SHEET 2, TRACT 252, 9.4996 ACRES</t>
  </si>
  <si>
    <t>2404</t>
  </si>
  <si>
    <t>2404 W AUDIE MURPHY PKWY _x000D_
FARMERSVILLE, TX 75442</t>
  </si>
  <si>
    <t>20170307000296270</t>
  </si>
  <si>
    <t>CFCRV3-5</t>
  </si>
  <si>
    <t>R-6422-000-0100-1</t>
  </si>
  <si>
    <t>{20F4AC83-777E-49C8-AF40-28C6B562F3C0}</t>
  </si>
  <si>
    <t>HILL CHERIE</t>
  </si>
  <si>
    <t>522 COUNTY ROAD 607</t>
  </si>
  <si>
    <t>75442-7010</t>
  </si>
  <si>
    <t>10</t>
  </si>
  <si>
    <t>ABS A0422 M C HAMILTON SURVEY, TRACT 10, 33.47 ACRES</t>
  </si>
  <si>
    <t>COUNTY ROAD 607</t>
  </si>
  <si>
    <t>COUNTY ROAD 607 _x000D_
FARMERSVILLE, TX 75442</t>
  </si>
  <si>
    <t>R-6471-001-0410-1</t>
  </si>
  <si>
    <t>{69B2980C-9C91-4C44-B82C-36E8A2DE0BF8}</t>
  </si>
  <si>
    <t>WADE PEGGY L REV LIVING TRUST</t>
  </si>
  <si>
    <t>WADE PEGGY L TRUSTEE</t>
  </si>
  <si>
    <t>794 COUNTY ROAD 609</t>
  </si>
  <si>
    <t>75442-6620</t>
  </si>
  <si>
    <t>41</t>
  </si>
  <si>
    <t>ABS A0471 D J JAYNES SURVEY, SHEET 1, TRACT 41, 62.233 ACRES</t>
  </si>
  <si>
    <t>794</t>
  </si>
  <si>
    <t>794 COUNTY ROAD 609 _x000D_
FARMERSVILLE, TX 75442</t>
  </si>
  <si>
    <t>RV6</t>
  </si>
  <si>
    <t>R-6678-002-0050-1</t>
  </si>
  <si>
    <t>{026E720E-AD43-4C21-BD52-CA807BB1B377}</t>
  </si>
  <si>
    <t>BARATAM SATISH &amp; POONAM SUBUDHI &amp;</t>
  </si>
  <si>
    <t>BARATHAM UMESH &amp; ARUNA</t>
  </si>
  <si>
    <t>10801 KNOLLWOOD LN</t>
  </si>
  <si>
    <t>SAINT PAUL</t>
  </si>
  <si>
    <t>MN</t>
  </si>
  <si>
    <t>55129-5355</t>
  </si>
  <si>
    <t>ABS A0678 SMALLWOOD OWENS SURVEY, SHEET 2, TRACT 5, 75.931 ACRES</t>
  </si>
  <si>
    <t>911//8Q3</t>
  </si>
  <si>
    <t>COUNTY ROAD 697</t>
  </si>
  <si>
    <t>COUNTY ROAD 697 _x000D_
FARMERSVILLE, TX 75442</t>
  </si>
  <si>
    <t>20180122000082610</t>
  </si>
  <si>
    <t>R-6952-002-0330-1</t>
  </si>
  <si>
    <t>{6B0C0745-DE19-40B6-8178-69BF7FD9E980}</t>
  </si>
  <si>
    <t>WILONSKY HERSCHEL</t>
  </si>
  <si>
    <t>6130 WALNUT HILL LN</t>
  </si>
  <si>
    <t>75230-5018</t>
  </si>
  <si>
    <t>33</t>
  </si>
  <si>
    <t>ABS A0952 W B WILLIAMS SURVEY, SHEET 2, TRACT 33, 19.4003 ACRES</t>
  </si>
  <si>
    <t>9//9N3</t>
  </si>
  <si>
    <t>2728</t>
  </si>
  <si>
    <t>2728 W AUDIE MURPHY PKWY _x000D_
FARMERSVILLE, TX 75442</t>
  </si>
  <si>
    <t>RF5</t>
  </si>
  <si>
    <t>R-6422-000-0020-1</t>
  </si>
  <si>
    <t>{4D2CD1FC-166C-43AC-8F69-CC03CCD4BDB2}</t>
  </si>
  <si>
    <t>HENDRICKS JACK</t>
  </si>
  <si>
    <t>1415 RED OAK CIR</t>
  </si>
  <si>
    <t>75442-3309</t>
  </si>
  <si>
    <t>ABS A0422 M C HAMILTON SURVEY, TRACT 2, 9.3469 ACRES</t>
  </si>
  <si>
    <t>911//9N3/8N4</t>
  </si>
  <si>
    <t>2003</t>
  </si>
  <si>
    <t>2003 W AUDIE MURPHY PKWY _x000D_
FARMERSVILLE, TX 75442</t>
  </si>
  <si>
    <t>5851</t>
  </si>
  <si>
    <t>2467</t>
  </si>
  <si>
    <t>16737</t>
  </si>
  <si>
    <t>CRES</t>
  </si>
  <si>
    <t>FCAP</t>
  </si>
  <si>
    <t>R-6678-002-0140-1</t>
  </si>
  <si>
    <t>{3A0265DB-96AB-4634-BD47-DB0D594ADDDE}</t>
  </si>
  <si>
    <t>FUCHS ALBERT B &amp; MARY</t>
  </si>
  <si>
    <t>632 COUNTY ROAD 697</t>
  </si>
  <si>
    <t>75442-6666</t>
  </si>
  <si>
    <t>14</t>
  </si>
  <si>
    <t>ABS A0678 SMALLWOOD OWENS SURVEY, SHEET 2, TRACT 14, 92.35 ACRES</t>
  </si>
  <si>
    <t>632</t>
  </si>
  <si>
    <t>632 COUNTY ROAD 697 _x000D_
FARMERSVILLE, TX 75442</t>
  </si>
  <si>
    <t>845</t>
  </si>
  <si>
    <t>402</t>
  </si>
  <si>
    <t>19721128084504020</t>
  </si>
  <si>
    <t>R-6678-002-0150-1</t>
  </si>
  <si>
    <t>{35B1C5D6-259A-439F-B873-09E9CFF95D06}</t>
  </si>
  <si>
    <t>15</t>
  </si>
  <si>
    <t>ABS A0678 SMALLWOOD OWENS SURVEY, SHEET 2, TRACT 15, 24.214 ACRES</t>
  </si>
  <si>
    <t>R-0789-000-004D-1</t>
  </si>
  <si>
    <t>{A6CCE5AD-C391-4E53-A3A5-D1258920ADDD}</t>
  </si>
  <si>
    <t>RICHARDSON BENJAMIN J &amp;</t>
  </si>
  <si>
    <t>KIMBERLY F RICHARDSON</t>
  </si>
  <si>
    <t>393 COUNTY ROAD 607</t>
  </si>
  <si>
    <t>75442-7107</t>
  </si>
  <si>
    <t>4D, 6B &amp; 6C</t>
  </si>
  <si>
    <t>LOVELL FIRST SUBDIVISION, LOT 4D, 6B &amp; 6C; SN1: TXFLP412A1744WG, HUD1: TEX0472032</t>
  </si>
  <si>
    <t>911//8N4</t>
  </si>
  <si>
    <t>393</t>
  </si>
  <si>
    <t>393 COUNTY ROAD 607 _x000D_
FARMERSVILLE, TX 75442</t>
  </si>
  <si>
    <t>20130814001148210</t>
  </si>
  <si>
    <t>SFCML</t>
  </si>
  <si>
    <t>A2</t>
  </si>
  <si>
    <t>RM3</t>
  </si>
  <si>
    <t>R-6422-000-0200-1</t>
  </si>
  <si>
    <t>{37FFD6D9-6A2B-4D01-AAEC-8076E1C7A997}</t>
  </si>
  <si>
    <t>DLG RANCH LLC</t>
  </si>
  <si>
    <t>C/O ZIEBOLD LAW GROUP PC</t>
  </si>
  <si>
    <t>130 CORONA AVE</t>
  </si>
  <si>
    <t>LONG BEACH</t>
  </si>
  <si>
    <t>CA</t>
  </si>
  <si>
    <t>90803-3315</t>
  </si>
  <si>
    <t>ABS A0422 M C HAMILTON SURVEY, TRACT 20, 9.2879 ACRES</t>
  </si>
  <si>
    <t>14618</t>
  </si>
  <si>
    <t>14618 E AUDIE MURPHY PKWY _x000D_
FARMERSVILLE, TX 75442</t>
  </si>
  <si>
    <t>20161115001549530</t>
  </si>
  <si>
    <t>R-8976-000-0010-1</t>
  </si>
  <si>
    <t>{40CF9CD0-4208-4C0F-9770-9840AC8999DF}</t>
  </si>
  <si>
    <t>GARDNER TRACI</t>
  </si>
  <si>
    <t>2144 W AUDIE MURPHY PKWY</t>
  </si>
  <si>
    <t>75442-3421</t>
  </si>
  <si>
    <t>S8976</t>
  </si>
  <si>
    <t>8976</t>
  </si>
  <si>
    <t>FARMERSVILLE WEST ADDITION (CFC)</t>
  </si>
  <si>
    <t>FARMERSVILLE WEST ADDITION (CFC), LOT 1</t>
  </si>
  <si>
    <t>90.B</t>
  </si>
  <si>
    <t>2144</t>
  </si>
  <si>
    <t>2144 W AUDIE MURPHY PKWY _x000D_
FARMERSVILLE, TX 75442</t>
  </si>
  <si>
    <t>20180514000584790</t>
  </si>
  <si>
    <t>35</t>
  </si>
  <si>
    <t>R-6671-002-0050-1</t>
  </si>
  <si>
    <t>{B2AAC8D8-F8F4-4A24-9B14-6F982AAC70BD}</t>
  </si>
  <si>
    <t>ABS A0671 D S NELSON SURVEY, SHEET 2, TRACT 5, 5.747 ACRES</t>
  </si>
  <si>
    <t>R-6422-000-0030-1</t>
  </si>
  <si>
    <t>{8168B211-3BA7-452F-B551-84B906CE29B1}</t>
  </si>
  <si>
    <t>MIKKILINENI SIVA P &amp; BABITA</t>
  </si>
  <si>
    <t>8305 SAND RIDGE DR</t>
  </si>
  <si>
    <t>75025-6938</t>
  </si>
  <si>
    <t>ABS A0422 M C HAMILTON SURVEY, TRACT 3, 12.174 ACRES</t>
  </si>
  <si>
    <t>20120706000819280</t>
  </si>
  <si>
    <t>R-6422-000-0210-1</t>
  </si>
  <si>
    <t>{9A58F06E-5DE4-4B2B-85A8-CA5E5062FF4A}</t>
  </si>
  <si>
    <t>21</t>
  </si>
  <si>
    <t>ABS A0422 M C HAMILTON SURVEY, TRACT 21, 9.4168 ACRES</t>
  </si>
  <si>
    <t>195620</t>
  </si>
  <si>
    <t>R-6081-000-0090-1</t>
  </si>
  <si>
    <t>{AACE0BE1-C21A-4467-8B2E-E7F6C733FE0F}</t>
  </si>
  <si>
    <t>ASTON III JOE &amp; CANDICE L</t>
  </si>
  <si>
    <t>ABS A0081 JNO R BRISCO SURVEY, TRACT 9, 18.505 ACRES</t>
  </si>
  <si>
    <t>20070502000586030</t>
  </si>
  <si>
    <t>R-6422-000-0170-1</t>
  </si>
  <si>
    <t>{D9EB981D-B218-4EE7-8FAF-1E5E3B0E3F8E}</t>
  </si>
  <si>
    <t>HERITAGE OPERATING LP</t>
  </si>
  <si>
    <t>TRENTON LPG GAS</t>
  </si>
  <si>
    <t>PO BOX 858</t>
  </si>
  <si>
    <t>VALLEY FORGE</t>
  </si>
  <si>
    <t>PA</t>
  </si>
  <si>
    <t>19482-0858</t>
  </si>
  <si>
    <t>ABS A0422 M C HAMILTON SURVEY, TRACT 17, 1.5133 ACRES</t>
  </si>
  <si>
    <t>2411</t>
  </si>
  <si>
    <t>2411 E AUDIE MURPHY PKWY _x000D_
FARMERSVILLE, TX 75442</t>
  </si>
  <si>
    <t>R-6467-000-0080-1</t>
  </si>
  <si>
    <t>{56895C14-CC42-407D-93F8-86461B6FC551}</t>
  </si>
  <si>
    <t>LAKEVIEW NURSEY</t>
  </si>
  <si>
    <t>ABS A0467 JAS INNERARITY SURVEY, TRACT 8, .8646 ACRES</t>
  </si>
  <si>
    <t>41 W AUDIE MURPHY PKWY _x000D_
FARMERSVILLE, TX 75442</t>
  </si>
  <si>
    <t>CR6</t>
  </si>
  <si>
    <t>OR</t>
  </si>
  <si>
    <t>R-6467-000-0090-1</t>
  </si>
  <si>
    <t>{C1833112-D3AD-45FF-AD4F-CFE6B995D70C}</t>
  </si>
  <si>
    <t>A &amp; A LANDSCAPE &amp; IRRIGATION LP</t>
  </si>
  <si>
    <t>ABS A0467 JAS INNERARITY SURVEY, TRACT 9, .75 ACRES</t>
  </si>
  <si>
    <t>C4</t>
  </si>
  <si>
    <t>R-6467-000-0240-1</t>
  </si>
  <si>
    <t>{DFB36BFB-3113-46A9-9B16-CE9DEC4DD1AF}</t>
  </si>
  <si>
    <t>GOLDBLATT EMMA LOUISE FAMILY TRUST</t>
  </si>
  <si>
    <t>C/O JAMES R GOLDBLATT TRUSTEE</t>
  </si>
  <si>
    <t>3705 SADDLE TRL</t>
  </si>
  <si>
    <t>ALLEN</t>
  </si>
  <si>
    <t>75002-6535</t>
  </si>
  <si>
    <t>24</t>
  </si>
  <si>
    <t>ABS A0467 JAS INNERARITY SURVEY, TRACT 24, 26.971 ACRES</t>
  </si>
  <si>
    <t>R-6952-002-0300-1</t>
  </si>
  <si>
    <t>{632F912F-FADC-42B7-B6D2-41786DCB04FD}</t>
  </si>
  <si>
    <t>HENDRICKS MONT</t>
  </si>
  <si>
    <t>PO BOX 31</t>
  </si>
  <si>
    <t>75442-0031</t>
  </si>
  <si>
    <t>30</t>
  </si>
  <si>
    <t>ABS A0952 W B WILLIAMS SURVEY, SHEET 2, TRACT 30, 36.07 ACRES</t>
  </si>
  <si>
    <t>R-6471-002-0670-1</t>
  </si>
  <si>
    <t>{54D77F0C-72C3-4310-B3FB-2875E34ECCDB}</t>
  </si>
  <si>
    <t>67</t>
  </si>
  <si>
    <t>ABS A0471 D J JAYNES SURVEY, SHEET 2, TRACT 67, 23.382 ACRES</t>
  </si>
  <si>
    <t>911/8P4</t>
  </si>
  <si>
    <t>R-6954-000-0270-1</t>
  </si>
  <si>
    <t>{FBA9CFF0-27E5-482F-BBD8-AAE0B68B2601}</t>
  </si>
  <si>
    <t>HUNT-COLLIN PARTNERS INC</t>
  </si>
  <si>
    <t>4201 MEDICAL CENTER DR STE 400</t>
  </si>
  <si>
    <t>MCKINNEY</t>
  </si>
  <si>
    <t>75069-1795</t>
  </si>
  <si>
    <t>27</t>
  </si>
  <si>
    <t>ABS A0954 W B WILLIAMS SURVEY, TRACT 27, 87.6 ACRES</t>
  </si>
  <si>
    <t>911//8Q1</t>
  </si>
  <si>
    <t>20090317000302710</t>
  </si>
  <si>
    <t>R-6954-000-0150-1</t>
  </si>
  <si>
    <t>{8217F99C-E0A3-464A-879C-F41214FF2B91}</t>
  </si>
  <si>
    <t>LINDAMOOD ELMER &amp; ANGEL</t>
  </si>
  <si>
    <t>PO BOX 466</t>
  </si>
  <si>
    <t>75442-0466</t>
  </si>
  <si>
    <t>ABS A0954 W B WILLIAMS SURVEY, TRACT 15, 6.9398 ACRES</t>
  </si>
  <si>
    <t>3610</t>
  </si>
  <si>
    <t>3610 E AUDIE MURPHY PKWY _x000D_
FARMERSVILLE, TX 75442</t>
  </si>
  <si>
    <t>R-6954-000-0250-1</t>
  </si>
  <si>
    <t>{36E0E9FD-2A78-46E8-8010-625A168F558F}</t>
  </si>
  <si>
    <t>25</t>
  </si>
  <si>
    <t>ABS A0954 W B WILLIAMS SURVEY, TRACT 25, 8.6776 ACRES</t>
  </si>
  <si>
    <t>R-6678-001-0100-1</t>
  </si>
  <si>
    <t>{6D1E263D-D4EF-4036-9B7C-F23151FE4E04}</t>
  </si>
  <si>
    <t>ABS A0678 SMALLWOOD OWENS SURVEY, SHEET 1, TRACT 10, 12.8 ACRES</t>
  </si>
  <si>
    <t>970</t>
  </si>
  <si>
    <t>970 FM 547 _x000D_
FARMERSVILLE, TX 75442</t>
  </si>
  <si>
    <t>R-6678-001-0570-1</t>
  </si>
  <si>
    <t>{A2CA5ECA-61DA-4089-B41A-279511826F14}</t>
  </si>
  <si>
    <t>DALE RODNEY L &amp; CHRISTY</t>
  </si>
  <si>
    <t>970 FM 547</t>
  </si>
  <si>
    <t>75442-7332</t>
  </si>
  <si>
    <t>57</t>
  </si>
  <si>
    <t>ABS A0678 SMALLWOOD OWENS SURVEY, SHEET 1, TRACT 57, 6.0 ACRES</t>
  </si>
  <si>
    <t>20101013001105690</t>
  </si>
  <si>
    <t>RV6P</t>
  </si>
  <si>
    <t>3.5</t>
  </si>
  <si>
    <t>R-8752-000-001R-1</t>
  </si>
  <si>
    <t>{97FC7C28-E6D6-44D5-9B88-0046234ABDCE}</t>
  </si>
  <si>
    <t>FMP5 LLC</t>
  </si>
  <si>
    <t>1098 FOSSIL LAKE DR</t>
  </si>
  <si>
    <t>FRISCO</t>
  </si>
  <si>
    <t>75034</t>
  </si>
  <si>
    <t>S8752</t>
  </si>
  <si>
    <t>8752-1-1</t>
  </si>
  <si>
    <t>FARMERSVILLE MARKET CENTER (CFC)</t>
  </si>
  <si>
    <t>1R</t>
  </si>
  <si>
    <t>FARMERSVILLE MARKET CENTER (CFC), LOT 1R; REPLAT</t>
  </si>
  <si>
    <t>REPLAT</t>
  </si>
  <si>
    <t>5H.90</t>
  </si>
  <si>
    <t>20180808000997200</t>
  </si>
  <si>
    <t>R-10129-000-0040-1</t>
  </si>
  <si>
    <t>{F08B5B4A-3723-4BD0-8602-50104C364A1D}</t>
  </si>
  <si>
    <t>III TO I FARMERSVILLE MP LP</t>
  </si>
  <si>
    <t>6900 DALLAS PKWY STE 625</t>
  </si>
  <si>
    <t>75024-7144</t>
  </si>
  <si>
    <t>S10129</t>
  </si>
  <si>
    <t>10129</t>
  </si>
  <si>
    <t>FARMERSVILLE MARKET CENTER II (CFC)</t>
  </si>
  <si>
    <t>FARMERSVILLE MARKET CENTER II (CFC), LOT 4</t>
  </si>
  <si>
    <t>90</t>
  </si>
  <si>
    <t>20080422000482440</t>
  </si>
  <si>
    <t>R-6471-001-1100-1</t>
  </si>
  <si>
    <t>{109278D8-F071-4341-8D50-3E357663B052}</t>
  </si>
  <si>
    <t>LOVELL INVESTMENTS LTD</t>
  </si>
  <si>
    <t>829 STATE HIGHWAY 78 S</t>
  </si>
  <si>
    <t>75442-7105</t>
  </si>
  <si>
    <t>110</t>
  </si>
  <si>
    <t>ABS A0471 D J JAYNES SURVEY, SHEET 1, TRACT 110, 235.122 ACRES</t>
  </si>
  <si>
    <t>US HWY 380 &amp; HWY 78</t>
  </si>
  <si>
    <t>US HWY 380 &amp; HWY 78 _x000D_
FARMERSVILLE, TX 75442</t>
  </si>
  <si>
    <t>5974</t>
  </si>
  <si>
    <t>2175</t>
  </si>
  <si>
    <t>106368</t>
  </si>
  <si>
    <t>R-6471-001-1101-1</t>
  </si>
  <si>
    <t>{BD4B23E2-3B1F-4FA4-B34E-D1380431094B}</t>
  </si>
  <si>
    <t>110-1</t>
  </si>
  <si>
    <t>ABS A0471 D J JAYNES SURVEY, SHEET 1, TRACT 110-1, 144.1074 ACRES</t>
  </si>
  <si>
    <t>R-8762-000-014R-1</t>
  </si>
  <si>
    <t>{884A6F2C-9E25-42E0-8B35-4F392EB05635}</t>
  </si>
  <si>
    <t>FARMERSVILLE NH REALTY LTD</t>
  </si>
  <si>
    <t>LEXINGTON MEDICAL LODGE</t>
  </si>
  <si>
    <t>C/O NTF REALTY INC</t>
  </si>
  <si>
    <t>4809 COLE AVE STE 347</t>
  </si>
  <si>
    <t>75205-3552</t>
  </si>
  <si>
    <t>S8762</t>
  </si>
  <si>
    <t>8762-1-2</t>
  </si>
  <si>
    <t>MURPHYS CROSSING PHASE II &amp; PHASE III (CFC)</t>
  </si>
  <si>
    <t>14R</t>
  </si>
  <si>
    <t>MURPHYS CROSSING PHASE II &amp; PHASE III (CFC), LOT 14R; REPLAT</t>
  </si>
  <si>
    <t>90.C</t>
  </si>
  <si>
    <t>2000</t>
  </si>
  <si>
    <t>2000 W AUDIE MURPHY PKWY _x000D_
FARMERSVILLE, TX 75442</t>
  </si>
  <si>
    <t>2014</t>
  </si>
  <si>
    <t>228</t>
  </si>
  <si>
    <t>20140513010001440</t>
  </si>
  <si>
    <t>PLAT</t>
  </si>
  <si>
    <t>AL3</t>
  </si>
  <si>
    <t>ALF</t>
  </si>
  <si>
    <t>R-6952-002-2660-1</t>
  </si>
  <si>
    <t>{949C51C9-C066-430F-92B0-4603DA066F54}</t>
  </si>
  <si>
    <t>266</t>
  </si>
  <si>
    <t>ABS A0952 W B WILLIAMS SURVEY, SHEET 2, TRACT 266, 1.28 ACRES</t>
  </si>
  <si>
    <t>20170705000874020</t>
  </si>
  <si>
    <t>% of Parcel to Acquire</t>
  </si>
  <si>
    <t>Adjusted Value</t>
  </si>
  <si>
    <t>Impact?</t>
  </si>
  <si>
    <t>Soft Cost</t>
  </si>
  <si>
    <t>CCAD $/SF</t>
  </si>
  <si>
    <t>CCAD ROW Appraised Value</t>
  </si>
  <si>
    <t>Adjusted $/SF</t>
  </si>
  <si>
    <t>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</si>
</sst>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0000000"/>
    <numFmt numFmtId="165" formatCode="_(&quot;$&quot;* #,##0_);_(&quot;$&quot;* \(#,##0\);_(&quot;$&quot;* &quot;-&quot;??_);_(@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">
    <xf numFmtId="0" fontId="0" fillId="0" borderId="0" xfId="0"/>
    <xf numFmtId="1" fontId="0" fillId="0" borderId="0" xfId="0" applyNumberFormat="1"/>
    <xf numFmtId="164" fontId="0" fillId="0" borderId="0" xfId="0" applyNumberFormat="1"/>
    <xf numFmtId="1" fontId="0" fillId="0" borderId="0" xfId="0" applyNumberFormat="1" applyAlignment="1">
      <alignment wrapText="1"/>
    </xf>
    <xf numFmtId="14" fontId="0" fillId="0" borderId="0" xfId="0" applyNumberFormat="1"/>
    <xf numFmtId="44" fontId="0" fillId="0" borderId="0" xfId="0" applyNumberFormat="1"/>
    <xf numFmtId="44" fontId="0" fillId="0" borderId="0" xfId="42" applyFont="1"/>
    <xf numFmtId="10" fontId="0" fillId="0" borderId="0" xfId="43" applyNumberFormat="1" applyFont="1"/>
    <xf numFmtId="44" fontId="16" fillId="0" borderId="0" xfId="0" applyNumberFormat="1" applyFont="1"/>
    <xf numFmtId="165" fontId="0" fillId="0" borderId="0" xfId="42" applyNumberFormat="1" applyFont="1"/>
    <xf numFmtId="44" fontId="16" fillId="0" borderId="0" xfId="42" applyFont="1"/>
    <xf numFmtId="43" fontId="0" fillId="0" borderId="0" xfId="44" applyFont="1"/>
    <xf numFmtId="165" fontId="16" fillId="0" borderId="0" xfId="0" applyNumberFormat="1" applyFont="1"/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4" builtinId="3"/>
    <cellStyle name="Currency" xfId="42" builtinId="4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3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P67"/>
  <sheetViews>
    <sheetView tabSelected="1" topLeftCell="DD52" workbookViewId="0">
      <selection activeCell="DO61" sqref="DO61"/>
    </sheetView>
  </sheetViews>
  <sheetFormatPr defaultRowHeight="15" x14ac:dyDescent="0.25"/>
  <cols>
    <col min="1" max="1" width="9.28515625" style="1" bestFit="1" customWidth="1"/>
    <col min="2" max="2" width="19.85546875" style="2" bestFit="1" customWidth="1"/>
    <col min="3" max="3" width="18.28515625" style="1" bestFit="1" customWidth="1"/>
    <col min="4" max="4" width="9.7109375" bestFit="1" customWidth="1"/>
    <col min="5" max="6" width="12.7109375" style="1" bestFit="1" customWidth="1"/>
    <col min="7" max="7" width="11.42578125" style="1" bestFit="1" customWidth="1"/>
    <col min="8" max="8" width="20.85546875" style="2" bestFit="1" customWidth="1"/>
    <col min="9" max="9" width="17.85546875" style="2" bestFit="1" customWidth="1"/>
    <col min="10" max="10" width="20.85546875" style="2" bestFit="1" customWidth="1"/>
    <col min="11" max="11" width="17.85546875" style="2" bestFit="1" customWidth="1"/>
    <col min="12" max="12" width="10.7109375" style="1" bestFit="1" customWidth="1"/>
    <col min="13" max="13" width="10.85546875" bestFit="1" customWidth="1"/>
    <col min="14" max="14" width="9.85546875" style="1" bestFit="1" customWidth="1"/>
    <col min="15" max="15" width="10" bestFit="1" customWidth="1"/>
    <col min="16" max="16" width="41.7109375" style="1" bestFit="1" customWidth="1"/>
    <col min="17" max="17" width="11.28515625" style="1" bestFit="1" customWidth="1"/>
    <col min="18" max="18" width="9.85546875" style="1" bestFit="1" customWidth="1"/>
    <col min="19" max="19" width="18.28515625" style="1" bestFit="1" customWidth="1"/>
    <col min="20" max="20" width="46" style="1" bestFit="1" customWidth="1"/>
    <col min="21" max="21" width="10.140625" style="1" bestFit="1" customWidth="1"/>
    <col min="22" max="22" width="15.7109375" style="2" bestFit="1" customWidth="1"/>
    <col min="23" max="23" width="26.28515625" style="1" bestFit="1" customWidth="1"/>
    <col min="24" max="24" width="32.85546875" style="1" bestFit="1" customWidth="1"/>
    <col min="25" max="25" width="30.85546875" style="1" bestFit="1" customWidth="1"/>
    <col min="26" max="26" width="10.42578125" style="1" bestFit="1" customWidth="1"/>
    <col min="27" max="27" width="14.28515625" style="1" bestFit="1" customWidth="1"/>
    <col min="28" max="28" width="10.42578125" style="1" bestFit="1" customWidth="1"/>
    <col min="29" max="29" width="10.7109375" style="1" customWidth="1"/>
    <col min="30" max="30" width="10.5703125" style="1" bestFit="1" customWidth="1"/>
    <col min="31" max="32" width="11.28515625" style="1" bestFit="1" customWidth="1"/>
    <col min="33" max="33" width="43.140625" style="1" bestFit="1" customWidth="1"/>
    <col min="34" max="34" width="5.7109375" style="1" bestFit="1" customWidth="1"/>
    <col min="35" max="35" width="10.85546875" style="1" bestFit="1" customWidth="1"/>
    <col min="36" max="36" width="80.42578125" style="1" bestFit="1" customWidth="1"/>
    <col min="37" max="37" width="10.5703125" style="1" bestFit="1" customWidth="1"/>
    <col min="38" max="38" width="13.5703125" style="1" bestFit="1" customWidth="1"/>
    <col min="39" max="39" width="10.7109375" style="1" customWidth="1"/>
    <col min="40" max="40" width="13.7109375" style="2" bestFit="1" customWidth="1"/>
    <col min="41" max="41" width="10.140625" style="1" bestFit="1" customWidth="1"/>
    <col min="42" max="42" width="9.5703125" style="1" bestFit="1" customWidth="1"/>
    <col min="43" max="43" width="20.42578125" style="1" bestFit="1" customWidth="1"/>
    <col min="44" max="44" width="9.7109375" style="1" bestFit="1" customWidth="1"/>
    <col min="45" max="45" width="14" style="1" bestFit="1" customWidth="1"/>
    <col min="46" max="46" width="9.42578125" style="1" bestFit="1" customWidth="1"/>
    <col min="47" max="47" width="8.7109375" style="1" bestFit="1" customWidth="1"/>
    <col min="48" max="48" width="30.28515625" style="1" bestFit="1" customWidth="1"/>
    <col min="49" max="49" width="4.28515625" style="1" bestFit="1" customWidth="1"/>
    <col min="50" max="50" width="6.7109375" style="1" bestFit="1" customWidth="1"/>
    <col min="51" max="51" width="5.140625" style="1" bestFit="1" customWidth="1"/>
    <col min="52" max="52" width="11.5703125" style="1" bestFit="1" customWidth="1"/>
    <col min="53" max="53" width="28" style="1" bestFit="1" customWidth="1"/>
    <col min="54" max="55" width="12" style="1" bestFit="1" customWidth="1"/>
    <col min="56" max="56" width="18.28515625" style="1" bestFit="1" customWidth="1"/>
    <col min="57" max="57" width="10.7109375" bestFit="1" customWidth="1"/>
    <col min="58" max="58" width="11.5703125" style="1" bestFit="1" customWidth="1"/>
    <col min="59" max="59" width="15.7109375" style="2" bestFit="1" customWidth="1"/>
    <col min="60" max="60" width="17.85546875" style="2" bestFit="1" customWidth="1"/>
    <col min="61" max="62" width="20.85546875" style="2" bestFit="1" customWidth="1"/>
    <col min="63" max="63" width="18.85546875" style="2" bestFit="1" customWidth="1"/>
    <col min="64" max="64" width="11.85546875" style="1" bestFit="1" customWidth="1"/>
    <col min="65" max="65" width="8.42578125" style="1" bestFit="1" customWidth="1"/>
    <col min="66" max="66" width="8.140625" style="1" bestFit="1" customWidth="1"/>
    <col min="67" max="67" width="10.85546875" style="1" bestFit="1" customWidth="1"/>
    <col min="68" max="68" width="11.140625" style="1" bestFit="1" customWidth="1"/>
    <col min="69" max="69" width="11.28515625" style="1" bestFit="1" customWidth="1"/>
    <col min="70" max="70" width="9.7109375" style="1" bestFit="1" customWidth="1"/>
    <col min="71" max="71" width="6.140625" style="1" bestFit="1" customWidth="1"/>
    <col min="72" max="72" width="6.85546875" style="1" bestFit="1" customWidth="1"/>
    <col min="73" max="73" width="10.85546875" style="1" bestFit="1" customWidth="1"/>
    <col min="74" max="74" width="5.28515625" style="1" bestFit="1" customWidth="1"/>
    <col min="75" max="75" width="5.85546875" style="1" bestFit="1" customWidth="1"/>
    <col min="76" max="76" width="7" style="1" bestFit="1" customWidth="1"/>
    <col min="77" max="77" width="5.42578125" style="1" bestFit="1" customWidth="1"/>
    <col min="78" max="78" width="15.7109375" style="2" bestFit="1" customWidth="1"/>
    <col min="79" max="79" width="5" style="1" bestFit="1" customWidth="1"/>
    <col min="80" max="80" width="10.7109375" bestFit="1" customWidth="1"/>
    <col min="81" max="81" width="10.5703125" style="1" bestFit="1" customWidth="1"/>
    <col min="82" max="82" width="10" style="1" bestFit="1" customWidth="1"/>
    <col min="83" max="93" width="13.7109375" style="2" bestFit="1" customWidth="1"/>
    <col min="94" max="94" width="10" style="1" bestFit="1" customWidth="1"/>
    <col min="95" max="95" width="18.85546875" style="2" bestFit="1" customWidth="1"/>
    <col min="96" max="96" width="19.85546875" style="2" bestFit="1" customWidth="1"/>
    <col min="97" max="97" width="18.85546875" style="2" bestFit="1" customWidth="1"/>
    <col min="98" max="98" width="19.85546875" style="2" bestFit="1" customWidth="1"/>
    <col min="99" max="99" width="17.85546875" style="2" bestFit="1" customWidth="1"/>
    <col min="100" max="103" width="19.85546875" style="2" bestFit="1" customWidth="1"/>
    <col min="104" max="104" width="18.85546875" style="2" bestFit="1" customWidth="1"/>
    <col min="105" max="105" width="19.85546875" style="2" bestFit="1" customWidth="1"/>
    <col min="106" max="106" width="11" style="1" bestFit="1" customWidth="1"/>
    <col min="107" max="107" width="9.5703125" style="1" bestFit="1" customWidth="1"/>
    <col min="108" max="108" width="10.7109375" style="1" bestFit="1" customWidth="1"/>
    <col min="109" max="109" width="10.28515625" style="1" bestFit="1" customWidth="1"/>
    <col min="110" max="111" width="15.7109375" style="2" bestFit="1" customWidth="1"/>
    <col min="112" max="112" width="20.5703125" bestFit="1" customWidth="1"/>
    <col min="113" max="113" width="10.140625" bestFit="1" customWidth="1"/>
    <col min="114" max="114" width="18.85546875" bestFit="1" customWidth="1"/>
    <col min="115" max="115" width="13.42578125" bestFit="1" customWidth="1"/>
    <col min="116" max="116" width="15.28515625" bestFit="1" customWidth="1"/>
    <col min="118" max="118" width="23.42578125" bestFit="1" customWidth="1"/>
    <col min="119" max="119" width="12.5703125" bestFit="1" customWidth="1"/>
    <col min="120" max="120" width="14.28515625" bestFit="1" customWidth="1"/>
  </cols>
  <sheetData>
    <row r="1" spans="1:120" x14ac:dyDescent="0.25">
      <c r="A1" s="1" t="s">
        <v>0</v>
      </c>
      <c r="B1" s="2" t="s">
        <v>1</v>
      </c>
      <c r="C1" s="1" t="s">
        <v>2</v>
      </c>
      <c r="D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1" t="s">
        <v>11</v>
      </c>
      <c r="M1" t="s">
        <v>12</v>
      </c>
      <c r="N1" s="1" t="s">
        <v>13</v>
      </c>
      <c r="O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2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2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t="s">
        <v>56</v>
      </c>
      <c r="BF1" s="1" t="s">
        <v>57</v>
      </c>
      <c r="BG1" s="2" t="s">
        <v>58</v>
      </c>
      <c r="BH1" s="2" t="s">
        <v>59</v>
      </c>
      <c r="BI1" s="2" t="s">
        <v>60</v>
      </c>
      <c r="BJ1" s="2" t="s">
        <v>61</v>
      </c>
      <c r="BK1" s="2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2" t="s">
        <v>77</v>
      </c>
      <c r="CA1" s="1" t="s">
        <v>78</v>
      </c>
      <c r="CB1" t="s">
        <v>79</v>
      </c>
      <c r="CC1" s="1" t="s">
        <v>80</v>
      </c>
      <c r="CD1" s="1" t="s">
        <v>81</v>
      </c>
      <c r="CE1" s="2" t="s">
        <v>82</v>
      </c>
      <c r="CF1" s="2" t="s">
        <v>83</v>
      </c>
      <c r="CG1" s="2" t="s">
        <v>84</v>
      </c>
      <c r="CH1" s="2" t="s">
        <v>85</v>
      </c>
      <c r="CI1" s="2" t="s">
        <v>86</v>
      </c>
      <c r="CJ1" s="2" t="s">
        <v>87</v>
      </c>
      <c r="CK1" s="2" t="s">
        <v>88</v>
      </c>
      <c r="CL1" s="2" t="s">
        <v>89</v>
      </c>
      <c r="CM1" s="2" t="s">
        <v>90</v>
      </c>
      <c r="CN1" s="2" t="s">
        <v>91</v>
      </c>
      <c r="CO1" s="2" t="s">
        <v>92</v>
      </c>
      <c r="CP1" s="1" t="s">
        <v>93</v>
      </c>
      <c r="CQ1" s="2" t="s">
        <v>94</v>
      </c>
      <c r="CR1" s="2" t="s">
        <v>95</v>
      </c>
      <c r="CS1" s="2" t="s">
        <v>96</v>
      </c>
      <c r="CT1" s="2" t="s">
        <v>97</v>
      </c>
      <c r="CU1" s="2" t="s">
        <v>98</v>
      </c>
      <c r="CV1" s="2" t="s">
        <v>99</v>
      </c>
      <c r="CW1" s="2" t="s">
        <v>100</v>
      </c>
      <c r="CX1" s="2" t="s">
        <v>101</v>
      </c>
      <c r="CY1" s="2" t="s">
        <v>102</v>
      </c>
      <c r="CZ1" s="2" t="s">
        <v>103</v>
      </c>
      <c r="DA1" s="2" t="s">
        <v>104</v>
      </c>
      <c r="DB1" s="1" t="s">
        <v>105</v>
      </c>
      <c r="DC1" s="1" t="s">
        <v>106</v>
      </c>
      <c r="DD1" s="1" t="s">
        <v>107</v>
      </c>
      <c r="DE1" s="1" t="s">
        <v>108</v>
      </c>
      <c r="DF1" s="2" t="s">
        <v>109</v>
      </c>
      <c r="DG1" s="2" t="s">
        <v>110</v>
      </c>
      <c r="DH1" s="1" t="s">
        <v>781</v>
      </c>
      <c r="DI1" s="1" t="s">
        <v>785</v>
      </c>
      <c r="DJ1" s="1" t="s">
        <v>786</v>
      </c>
      <c r="DK1" s="1" t="s">
        <v>787</v>
      </c>
      <c r="DL1" s="1" t="s">
        <v>782</v>
      </c>
      <c r="DM1" s="1" t="s">
        <v>783</v>
      </c>
      <c r="DN1" s="1" t="s">
        <v>784</v>
      </c>
      <c r="DO1" s="1" t="s">
        <v>788</v>
      </c>
    </row>
    <row r="2" spans="1:120" ht="30" x14ac:dyDescent="0.25">
      <c r="A2" s="1">
        <v>294585</v>
      </c>
      <c r="B2" s="2">
        <v>1178736</v>
      </c>
      <c r="C2" s="1" t="s">
        <v>111</v>
      </c>
      <c r="H2" s="2">
        <v>1303993.277</v>
      </c>
      <c r="I2" s="2">
        <v>11258.0786183</v>
      </c>
      <c r="J2" s="2">
        <v>1335319.1855500001</v>
      </c>
      <c r="K2" s="2">
        <v>11368.2596123</v>
      </c>
      <c r="P2" s="1" t="s">
        <v>112</v>
      </c>
      <c r="Q2" s="1">
        <v>60366</v>
      </c>
      <c r="R2" s="1">
        <v>1178736</v>
      </c>
      <c r="S2" s="1" t="s">
        <v>111</v>
      </c>
      <c r="T2" s="1" t="s">
        <v>113</v>
      </c>
      <c r="U2" s="1" t="s">
        <v>114</v>
      </c>
      <c r="V2" s="2">
        <v>100</v>
      </c>
      <c r="W2" s="1" t="s">
        <v>113</v>
      </c>
      <c r="Y2" s="1" t="s">
        <v>115</v>
      </c>
      <c r="AC2" s="1" t="s">
        <v>116</v>
      </c>
      <c r="AD2" s="1" t="s">
        <v>117</v>
      </c>
      <c r="AE2" s="1" t="s">
        <v>118</v>
      </c>
      <c r="AF2" s="1" t="s">
        <v>119</v>
      </c>
      <c r="AG2" s="1" t="s">
        <v>120</v>
      </c>
      <c r="AH2" s="1" t="s">
        <v>121</v>
      </c>
      <c r="AI2" s="1" t="s">
        <v>122</v>
      </c>
      <c r="AJ2" s="1" t="s">
        <v>123</v>
      </c>
      <c r="AM2" s="1">
        <v>0</v>
      </c>
      <c r="AN2" s="2">
        <v>0</v>
      </c>
      <c r="AS2" s="1" t="s">
        <v>124</v>
      </c>
      <c r="AT2" s="1" t="s">
        <v>125</v>
      </c>
      <c r="AU2" s="1" t="s">
        <v>126</v>
      </c>
      <c r="AV2" s="3" t="s">
        <v>127</v>
      </c>
      <c r="AX2" s="1" t="s">
        <v>128</v>
      </c>
      <c r="AZ2" s="1" t="s">
        <v>129</v>
      </c>
      <c r="BA2" s="1" t="s">
        <v>130</v>
      </c>
      <c r="BF2" s="1" t="s">
        <v>131</v>
      </c>
      <c r="BG2" s="2">
        <v>9.1999999999999993</v>
      </c>
      <c r="BH2" s="2">
        <v>10809.3488</v>
      </c>
      <c r="BI2" s="2">
        <v>400752</v>
      </c>
      <c r="BJ2" s="2">
        <v>400752</v>
      </c>
      <c r="BK2" s="2">
        <v>0</v>
      </c>
      <c r="BL2" s="1" t="s">
        <v>132</v>
      </c>
      <c r="BM2" s="1" t="s">
        <v>133</v>
      </c>
      <c r="BP2" s="1" t="s">
        <v>134</v>
      </c>
      <c r="BQ2" s="1" t="s">
        <v>135</v>
      </c>
      <c r="BR2" s="1">
        <v>0</v>
      </c>
      <c r="BS2" s="1">
        <v>0</v>
      </c>
      <c r="BU2" s="1" t="s">
        <v>136</v>
      </c>
      <c r="BX2" s="1">
        <v>0</v>
      </c>
      <c r="BY2" s="1">
        <v>0</v>
      </c>
      <c r="BZ2" s="2">
        <v>0</v>
      </c>
      <c r="CA2" s="1" t="s">
        <v>117</v>
      </c>
      <c r="CC2" s="1" t="s">
        <v>137</v>
      </c>
      <c r="CD2" s="1">
        <v>2019</v>
      </c>
      <c r="CE2" s="2">
        <v>0</v>
      </c>
      <c r="CF2" s="2">
        <v>0</v>
      </c>
      <c r="CG2" s="2">
        <v>0</v>
      </c>
      <c r="CH2" s="2">
        <v>0</v>
      </c>
      <c r="CI2" s="2">
        <v>0</v>
      </c>
      <c r="CJ2" s="2">
        <v>0</v>
      </c>
      <c r="CK2" s="2">
        <v>0</v>
      </c>
      <c r="CL2" s="2">
        <v>0</v>
      </c>
      <c r="CM2" s="2">
        <v>0</v>
      </c>
      <c r="CN2" s="2">
        <v>0</v>
      </c>
      <c r="CO2" s="2">
        <v>0</v>
      </c>
      <c r="CP2" s="1">
        <v>2018</v>
      </c>
      <c r="CQ2" s="6">
        <v>0</v>
      </c>
      <c r="CR2" s="6">
        <v>0</v>
      </c>
      <c r="CS2" s="6">
        <v>0</v>
      </c>
      <c r="CT2" s="6">
        <v>18400</v>
      </c>
      <c r="CU2" s="6">
        <v>0</v>
      </c>
      <c r="CV2" s="6">
        <v>0</v>
      </c>
      <c r="CW2" s="6">
        <v>18400</v>
      </c>
      <c r="CX2" s="6">
        <v>0</v>
      </c>
      <c r="CY2" s="6">
        <v>18400</v>
      </c>
      <c r="CZ2" s="6">
        <v>0</v>
      </c>
      <c r="DA2" s="6">
        <v>18400</v>
      </c>
      <c r="DB2" s="1">
        <v>0</v>
      </c>
      <c r="DC2" s="1">
        <v>0</v>
      </c>
      <c r="DF2" s="2">
        <v>0</v>
      </c>
      <c r="DG2" s="2">
        <v>0.95072885612400004</v>
      </c>
      <c r="DH2" s="7">
        <f>MIN(DG2*43560/BJ2,1)</f>
        <v>0.10334009305695653</v>
      </c>
      <c r="DI2" s="6">
        <f>(CW2-(CQ2+CR2))/BJ2</f>
        <v>4.5913682277318638E-2</v>
      </c>
      <c r="DJ2" s="5">
        <f>DG2*43560*DI2</f>
        <v>1901.457712248</v>
      </c>
      <c r="DK2" s="5">
        <f>IFERROR(MAX(DI2*1.35,1.5),1.5)</f>
        <v>1.5</v>
      </c>
      <c r="DL2" s="9">
        <f>DG2*DK2*43560</f>
        <v>62120.623459142167</v>
      </c>
      <c r="DM2">
        <f>COUNTIF('Impacted Properties'!$A$1:$A$20,Export_Output_Red_A_4!R2)</f>
        <v>0</v>
      </c>
      <c r="DN2" s="9">
        <f>IF(DG2&gt;0.1,67000,11000)</f>
        <v>67000</v>
      </c>
      <c r="DO2" s="9">
        <f>ROUNDUP(IF(DM2=0,DL2+DN2,0),-2)</f>
        <v>129200</v>
      </c>
      <c r="DP2" s="6">
        <f>IF(DM2=0,DJ2,0)</f>
        <v>1901.457712248</v>
      </c>
    </row>
    <row r="3" spans="1:120" ht="30" x14ac:dyDescent="0.25">
      <c r="A3" s="1">
        <v>231354</v>
      </c>
      <c r="B3" s="2">
        <v>1178745</v>
      </c>
      <c r="C3" s="1" t="s">
        <v>138</v>
      </c>
      <c r="H3" s="2">
        <v>1670408.4651299999</v>
      </c>
      <c r="I3" s="2">
        <v>6935.18052463</v>
      </c>
      <c r="J3" s="2">
        <v>1553867.23438</v>
      </c>
      <c r="K3" s="2">
        <v>7953.2259369100002</v>
      </c>
      <c r="P3" s="1" t="s">
        <v>139</v>
      </c>
      <c r="Q3" s="1">
        <v>60367</v>
      </c>
      <c r="R3" s="1">
        <v>1178745</v>
      </c>
      <c r="S3" s="1" t="s">
        <v>138</v>
      </c>
      <c r="T3" s="1" t="s">
        <v>113</v>
      </c>
      <c r="U3" s="1" t="s">
        <v>114</v>
      </c>
      <c r="V3" s="2">
        <v>100</v>
      </c>
      <c r="W3" s="1" t="s">
        <v>140</v>
      </c>
      <c r="Y3" s="1" t="s">
        <v>115</v>
      </c>
      <c r="AC3" s="1" t="s">
        <v>116</v>
      </c>
      <c r="AD3" s="1" t="s">
        <v>117</v>
      </c>
      <c r="AE3" s="1" t="s">
        <v>118</v>
      </c>
      <c r="AF3" s="1" t="s">
        <v>119</v>
      </c>
      <c r="AG3" s="1" t="s">
        <v>120</v>
      </c>
      <c r="AH3" s="1" t="s">
        <v>121</v>
      </c>
      <c r="AI3" s="1" t="s">
        <v>141</v>
      </c>
      <c r="AJ3" s="1" t="s">
        <v>142</v>
      </c>
      <c r="AL3" s="1" t="s">
        <v>143</v>
      </c>
      <c r="AM3" s="1">
        <v>0</v>
      </c>
      <c r="AN3" s="2">
        <v>0</v>
      </c>
      <c r="AO3" s="1" t="s">
        <v>144</v>
      </c>
      <c r="AP3" s="1" t="s">
        <v>145</v>
      </c>
      <c r="AQ3" s="1" t="s">
        <v>146</v>
      </c>
      <c r="AR3" s="1" t="s">
        <v>147</v>
      </c>
      <c r="AS3" s="1" t="s">
        <v>124</v>
      </c>
      <c r="AT3" s="1" t="s">
        <v>125</v>
      </c>
      <c r="AU3" s="1" t="s">
        <v>126</v>
      </c>
      <c r="AV3" s="3" t="s">
        <v>148</v>
      </c>
      <c r="AX3" s="1" t="s">
        <v>128</v>
      </c>
      <c r="AZ3" s="1" t="s">
        <v>129</v>
      </c>
      <c r="BA3" s="1" t="s">
        <v>130</v>
      </c>
      <c r="BF3" s="1" t="s">
        <v>131</v>
      </c>
      <c r="BG3" s="2">
        <v>42.9</v>
      </c>
      <c r="BH3" s="2">
        <v>10809.3488</v>
      </c>
      <c r="BI3" s="2">
        <v>1868724</v>
      </c>
      <c r="BJ3" s="2">
        <v>1868724</v>
      </c>
      <c r="BK3" s="2">
        <v>0</v>
      </c>
      <c r="BL3" s="1" t="s">
        <v>132</v>
      </c>
      <c r="BM3" s="1" t="s">
        <v>133</v>
      </c>
      <c r="BP3" s="1" t="s">
        <v>134</v>
      </c>
      <c r="BQ3" s="1" t="s">
        <v>135</v>
      </c>
      <c r="BR3" s="1">
        <v>0</v>
      </c>
      <c r="BS3" s="1">
        <v>0</v>
      </c>
      <c r="BU3" s="1" t="s">
        <v>136</v>
      </c>
      <c r="BX3" s="1">
        <v>0</v>
      </c>
      <c r="BY3" s="1">
        <v>0</v>
      </c>
      <c r="BZ3" s="2">
        <v>0</v>
      </c>
      <c r="CA3" s="1" t="s">
        <v>117</v>
      </c>
      <c r="CC3" s="1" t="s">
        <v>137</v>
      </c>
      <c r="CD3" s="1">
        <v>2019</v>
      </c>
      <c r="CE3" s="2">
        <v>0</v>
      </c>
      <c r="CF3" s="2">
        <v>0</v>
      </c>
      <c r="CG3" s="2">
        <v>0</v>
      </c>
      <c r="CH3" s="2">
        <v>0</v>
      </c>
      <c r="CI3" s="2">
        <v>0</v>
      </c>
      <c r="CJ3" s="2">
        <v>0</v>
      </c>
      <c r="CK3" s="2">
        <v>0</v>
      </c>
      <c r="CL3" s="2">
        <v>0</v>
      </c>
      <c r="CM3" s="2">
        <v>0</v>
      </c>
      <c r="CN3" s="2">
        <v>0</v>
      </c>
      <c r="CO3" s="2">
        <v>0</v>
      </c>
      <c r="CP3" s="1">
        <v>2018</v>
      </c>
      <c r="CQ3" s="6">
        <v>0</v>
      </c>
      <c r="CR3" s="6">
        <v>0</v>
      </c>
      <c r="CS3" s="6">
        <v>0</v>
      </c>
      <c r="CT3" s="6">
        <v>85800</v>
      </c>
      <c r="CU3" s="6">
        <v>0</v>
      </c>
      <c r="CV3" s="6">
        <v>0</v>
      </c>
      <c r="CW3" s="6">
        <v>85800</v>
      </c>
      <c r="CX3" s="6">
        <v>0</v>
      </c>
      <c r="CY3" s="6">
        <v>85800</v>
      </c>
      <c r="CZ3" s="6">
        <v>0</v>
      </c>
      <c r="DA3" s="6">
        <v>85800</v>
      </c>
      <c r="DB3" s="1">
        <v>0</v>
      </c>
      <c r="DC3" s="1">
        <v>0</v>
      </c>
      <c r="DF3" s="2">
        <v>0</v>
      </c>
      <c r="DG3" s="2">
        <v>0.27551033488499999</v>
      </c>
      <c r="DH3" s="7">
        <f t="shared" ref="DH3:DH6" si="0">MIN(DG3*43560/BJ3,1)</f>
        <v>6.4221523283216784E-3</v>
      </c>
      <c r="DI3" s="6">
        <f t="shared" ref="DI3:DI6" si="1">(CW3-(CQ3+CR3))/BJ3</f>
        <v>4.5913682277318638E-2</v>
      </c>
      <c r="DJ3" s="5">
        <f t="shared" ref="DJ3:DJ6" si="2">DG3*43560*DI3</f>
        <v>551.02066976999993</v>
      </c>
      <c r="DK3" s="5">
        <f t="shared" ref="DK3:DK6" si="3">IFERROR(MAX(DI3*1.35,1.5),1.5)</f>
        <v>1.5</v>
      </c>
      <c r="DL3" s="9">
        <f t="shared" ref="DL3:DL6" si="4">DG3*DK3*43560</f>
        <v>18001.8452813859</v>
      </c>
      <c r="DM3">
        <f>COUNTIF('Impacted Properties'!$A$1:$A$20,Export_Output_Red_A_4!R3)</f>
        <v>0</v>
      </c>
      <c r="DN3" s="9">
        <f t="shared" ref="DN3:DN65" si="5">IF(DG3&gt;0.1,67000,11000)</f>
        <v>67000</v>
      </c>
      <c r="DO3" s="9">
        <f t="shared" ref="DO3:DO6" si="6">ROUNDUP(IF(DM3=0,DL3+DN3,0),-2)</f>
        <v>85100</v>
      </c>
      <c r="DP3" s="6">
        <f t="shared" ref="DP3:DP65" si="7">IF(DM3=0,DJ3,0)</f>
        <v>551.02066976999993</v>
      </c>
    </row>
    <row r="4" spans="1:120" ht="30" x14ac:dyDescent="0.25">
      <c r="A4" s="1">
        <v>25365</v>
      </c>
      <c r="B4" s="2">
        <v>1183249</v>
      </c>
      <c r="C4" s="1" t="s">
        <v>149</v>
      </c>
      <c r="H4" s="2">
        <v>197453.94284</v>
      </c>
      <c r="I4" s="2">
        <v>2706.81781434</v>
      </c>
      <c r="J4" s="2">
        <v>197453.943359</v>
      </c>
      <c r="K4" s="2">
        <v>2706.81781434</v>
      </c>
      <c r="P4" s="1" t="s">
        <v>150</v>
      </c>
      <c r="Q4" s="1">
        <v>60672</v>
      </c>
      <c r="R4" s="1">
        <v>1183249</v>
      </c>
      <c r="S4" s="1" t="s">
        <v>149</v>
      </c>
      <c r="T4" s="1" t="s">
        <v>151</v>
      </c>
      <c r="U4" s="1" t="s">
        <v>114</v>
      </c>
      <c r="V4" s="2">
        <v>100</v>
      </c>
      <c r="Y4" s="1" t="s">
        <v>152</v>
      </c>
      <c r="AA4" s="1" t="s">
        <v>124</v>
      </c>
      <c r="AB4" s="1" t="s">
        <v>125</v>
      </c>
      <c r="AC4" s="1" t="s">
        <v>153</v>
      </c>
      <c r="AD4" s="1" t="s">
        <v>154</v>
      </c>
      <c r="AE4" s="1" t="s">
        <v>155</v>
      </c>
      <c r="AF4" s="1" t="s">
        <v>156</v>
      </c>
      <c r="AG4" s="1" t="s">
        <v>157</v>
      </c>
      <c r="AI4" s="1" t="s">
        <v>158</v>
      </c>
      <c r="AJ4" s="1" t="s">
        <v>159</v>
      </c>
      <c r="AL4" s="1" t="s">
        <v>160</v>
      </c>
      <c r="AM4" s="1">
        <v>0</v>
      </c>
      <c r="AN4" s="2">
        <v>0</v>
      </c>
      <c r="AS4" s="1" t="s">
        <v>124</v>
      </c>
      <c r="AT4" s="1" t="s">
        <v>125</v>
      </c>
      <c r="AU4" s="1" t="s">
        <v>126</v>
      </c>
      <c r="AV4" s="3" t="s">
        <v>127</v>
      </c>
      <c r="AX4" s="1" t="s">
        <v>128</v>
      </c>
      <c r="BA4" s="1" t="s">
        <v>130</v>
      </c>
      <c r="BF4" s="1" t="s">
        <v>131</v>
      </c>
      <c r="BG4" s="2">
        <v>3.22</v>
      </c>
      <c r="BH4" s="2">
        <v>38.520000000000003</v>
      </c>
      <c r="BI4" s="2">
        <v>140263</v>
      </c>
      <c r="BJ4" s="2">
        <v>140263.20000000001</v>
      </c>
      <c r="BK4" s="2">
        <v>0</v>
      </c>
      <c r="BL4" s="1" t="s">
        <v>155</v>
      </c>
      <c r="BM4" s="1" t="s">
        <v>161</v>
      </c>
      <c r="BP4" s="1" t="s">
        <v>134</v>
      </c>
      <c r="BQ4" s="1" t="s">
        <v>114</v>
      </c>
      <c r="BR4" s="1">
        <v>0</v>
      </c>
      <c r="BS4" s="1">
        <v>0</v>
      </c>
      <c r="BU4" s="1" t="s">
        <v>162</v>
      </c>
      <c r="BX4" s="1">
        <v>0</v>
      </c>
      <c r="BY4" s="1">
        <v>0</v>
      </c>
      <c r="BZ4" s="2">
        <v>0</v>
      </c>
      <c r="CA4" s="1" t="s">
        <v>117</v>
      </c>
      <c r="CC4" s="1" t="s">
        <v>137</v>
      </c>
      <c r="CD4" s="1">
        <v>2019</v>
      </c>
      <c r="CE4" s="2">
        <v>0</v>
      </c>
      <c r="CF4" s="2">
        <v>0</v>
      </c>
      <c r="CG4" s="2">
        <v>0</v>
      </c>
      <c r="CH4" s="2">
        <v>0</v>
      </c>
      <c r="CI4" s="2">
        <v>0</v>
      </c>
      <c r="CJ4" s="2">
        <v>0</v>
      </c>
      <c r="CK4" s="2">
        <v>0</v>
      </c>
      <c r="CL4" s="2">
        <v>0</v>
      </c>
      <c r="CM4" s="2">
        <v>0</v>
      </c>
      <c r="CN4" s="2">
        <v>0</v>
      </c>
      <c r="CO4" s="2">
        <v>0</v>
      </c>
      <c r="CP4" s="1">
        <v>2018</v>
      </c>
      <c r="CQ4" s="6">
        <v>0</v>
      </c>
      <c r="CR4" s="6">
        <v>0</v>
      </c>
      <c r="CS4" s="6">
        <v>0</v>
      </c>
      <c r="CT4" s="6">
        <v>0</v>
      </c>
      <c r="CU4" s="6">
        <v>225</v>
      </c>
      <c r="CV4" s="6">
        <v>22540</v>
      </c>
      <c r="CW4" s="6">
        <v>22540</v>
      </c>
      <c r="CX4" s="6">
        <v>22315</v>
      </c>
      <c r="CY4" s="6">
        <v>225</v>
      </c>
      <c r="CZ4" s="6">
        <v>0</v>
      </c>
      <c r="DA4" s="6">
        <v>225</v>
      </c>
      <c r="DB4" s="1">
        <v>0</v>
      </c>
      <c r="DC4" s="1">
        <v>0</v>
      </c>
      <c r="DF4" s="2">
        <v>0</v>
      </c>
      <c r="DG4" s="2">
        <v>1.8157234042199999</v>
      </c>
      <c r="DH4" s="7">
        <f t="shared" si="0"/>
        <v>0.56388925596894401</v>
      </c>
      <c r="DI4" s="6">
        <f t="shared" si="1"/>
        <v>0.16069788797061524</v>
      </c>
      <c r="DJ4" s="5">
        <f t="shared" si="2"/>
        <v>12710.063829539999</v>
      </c>
      <c r="DK4" s="5">
        <f t="shared" si="3"/>
        <v>1.5</v>
      </c>
      <c r="DL4" s="9">
        <f t="shared" si="4"/>
        <v>118639.3672317348</v>
      </c>
      <c r="DM4">
        <f>COUNTIF('Impacted Properties'!$A$1:$A$20,Export_Output_Red_A_4!R4)</f>
        <v>0</v>
      </c>
      <c r="DN4" s="9">
        <f t="shared" si="5"/>
        <v>67000</v>
      </c>
      <c r="DO4" s="9">
        <f t="shared" si="6"/>
        <v>185700</v>
      </c>
      <c r="DP4" s="6">
        <f t="shared" si="7"/>
        <v>12710.063829539999</v>
      </c>
    </row>
    <row r="5" spans="1:120" ht="30" x14ac:dyDescent="0.25">
      <c r="A5" s="1">
        <v>259342</v>
      </c>
      <c r="B5" s="2">
        <v>1183258</v>
      </c>
      <c r="C5" s="1" t="s">
        <v>163</v>
      </c>
      <c r="H5" s="2">
        <v>705827.50969600002</v>
      </c>
      <c r="I5" s="2">
        <v>3363.59529939</v>
      </c>
      <c r="J5" s="2">
        <v>705827.52148400003</v>
      </c>
      <c r="K5" s="2">
        <v>3363.59529939</v>
      </c>
      <c r="P5" s="1" t="s">
        <v>164</v>
      </c>
      <c r="Q5" s="1">
        <v>60673</v>
      </c>
      <c r="R5" s="1">
        <v>1183258</v>
      </c>
      <c r="S5" s="1" t="s">
        <v>163</v>
      </c>
      <c r="T5" s="1" t="s">
        <v>165</v>
      </c>
      <c r="U5" s="1" t="s">
        <v>114</v>
      </c>
      <c r="V5" s="2">
        <v>100</v>
      </c>
      <c r="Y5" s="1" t="s">
        <v>166</v>
      </c>
      <c r="AA5" s="1" t="s">
        <v>124</v>
      </c>
      <c r="AB5" s="1" t="s">
        <v>125</v>
      </c>
      <c r="AC5" s="1" t="s">
        <v>167</v>
      </c>
      <c r="AD5" s="1" t="s">
        <v>154</v>
      </c>
      <c r="AE5" s="1" t="s">
        <v>155</v>
      </c>
      <c r="AF5" s="1" t="s">
        <v>156</v>
      </c>
      <c r="AG5" s="1" t="s">
        <v>157</v>
      </c>
      <c r="AI5" s="1" t="s">
        <v>121</v>
      </c>
      <c r="AJ5" s="1" t="s">
        <v>168</v>
      </c>
      <c r="AL5" s="1" t="s">
        <v>160</v>
      </c>
      <c r="AM5" s="1">
        <v>0</v>
      </c>
      <c r="AN5" s="2">
        <v>0</v>
      </c>
      <c r="AQ5" s="1" t="s">
        <v>169</v>
      </c>
      <c r="AS5" s="1" t="s">
        <v>124</v>
      </c>
      <c r="AT5" s="1" t="s">
        <v>125</v>
      </c>
      <c r="AU5" s="1" t="s">
        <v>126</v>
      </c>
      <c r="AV5" s="3" t="s">
        <v>170</v>
      </c>
      <c r="AX5" s="1" t="s">
        <v>128</v>
      </c>
      <c r="BA5" s="1" t="s">
        <v>130</v>
      </c>
      <c r="BB5" s="1" t="s">
        <v>171</v>
      </c>
      <c r="BC5" s="1" t="s">
        <v>172</v>
      </c>
      <c r="BD5" s="1" t="s">
        <v>173</v>
      </c>
      <c r="BE5" s="4">
        <v>36138</v>
      </c>
      <c r="BF5" s="1" t="s">
        <v>174</v>
      </c>
      <c r="BG5" s="2">
        <v>10.25</v>
      </c>
      <c r="BH5" s="2">
        <v>95.484999999999999</v>
      </c>
      <c r="BI5" s="2">
        <v>446490</v>
      </c>
      <c r="BJ5" s="2">
        <v>446490</v>
      </c>
      <c r="BK5" s="2">
        <v>0</v>
      </c>
      <c r="BL5" s="1" t="s">
        <v>155</v>
      </c>
      <c r="BM5" s="1" t="s">
        <v>161</v>
      </c>
      <c r="BP5" s="1" t="s">
        <v>134</v>
      </c>
      <c r="BQ5" s="1" t="s">
        <v>114</v>
      </c>
      <c r="BR5" s="1">
        <v>0</v>
      </c>
      <c r="BS5" s="1">
        <v>0</v>
      </c>
      <c r="BU5" s="1" t="s">
        <v>175</v>
      </c>
      <c r="BX5" s="1">
        <v>0</v>
      </c>
      <c r="BY5" s="1">
        <v>0</v>
      </c>
      <c r="BZ5" s="2">
        <v>0</v>
      </c>
      <c r="CA5" s="1" t="s">
        <v>117</v>
      </c>
      <c r="CC5" s="1" t="s">
        <v>137</v>
      </c>
      <c r="CD5" s="1">
        <v>2019</v>
      </c>
      <c r="CE5" s="2">
        <v>0</v>
      </c>
      <c r="CF5" s="2">
        <v>0</v>
      </c>
      <c r="CG5" s="2">
        <v>0</v>
      </c>
      <c r="CH5" s="2">
        <v>0</v>
      </c>
      <c r="CI5" s="2">
        <v>0</v>
      </c>
      <c r="CJ5" s="2">
        <v>0</v>
      </c>
      <c r="CK5" s="2">
        <v>0</v>
      </c>
      <c r="CL5" s="2">
        <v>0</v>
      </c>
      <c r="CM5" s="2">
        <v>0</v>
      </c>
      <c r="CN5" s="2">
        <v>0</v>
      </c>
      <c r="CO5" s="2">
        <v>0</v>
      </c>
      <c r="CP5" s="1">
        <v>2018</v>
      </c>
      <c r="CQ5" s="6">
        <v>0</v>
      </c>
      <c r="CR5" s="6">
        <v>0</v>
      </c>
      <c r="CS5" s="6">
        <v>0</v>
      </c>
      <c r="CT5" s="6">
        <v>0</v>
      </c>
      <c r="CU5" s="6">
        <v>1661</v>
      </c>
      <c r="CV5" s="6">
        <v>71750</v>
      </c>
      <c r="CW5" s="6">
        <v>71750</v>
      </c>
      <c r="CX5" s="6">
        <v>70089</v>
      </c>
      <c r="CY5" s="6">
        <v>1661</v>
      </c>
      <c r="CZ5" s="6">
        <v>0</v>
      </c>
      <c r="DA5" s="6">
        <v>1661</v>
      </c>
      <c r="DB5" s="1">
        <v>0</v>
      </c>
      <c r="DC5" s="1">
        <v>0</v>
      </c>
      <c r="DF5" s="2">
        <v>0</v>
      </c>
      <c r="DG5" s="2">
        <v>3.69293316564</v>
      </c>
      <c r="DH5" s="7">
        <f t="shared" si="0"/>
        <v>0.36028616250146345</v>
      </c>
      <c r="DI5" s="6">
        <f t="shared" si="1"/>
        <v>0.16069788797061524</v>
      </c>
      <c r="DJ5" s="5">
        <f t="shared" si="2"/>
        <v>25850.532159480001</v>
      </c>
      <c r="DK5" s="5">
        <f t="shared" si="3"/>
        <v>1.5</v>
      </c>
      <c r="DL5" s="9">
        <f t="shared" si="4"/>
        <v>241296.25304291761</v>
      </c>
      <c r="DM5">
        <f>COUNTIF('Impacted Properties'!$A$1:$A$20,Export_Output_Red_A_4!R5)</f>
        <v>0</v>
      </c>
      <c r="DN5" s="9">
        <f t="shared" si="5"/>
        <v>67000</v>
      </c>
      <c r="DO5" s="9">
        <f t="shared" si="6"/>
        <v>308300</v>
      </c>
      <c r="DP5" s="6">
        <f t="shared" si="7"/>
        <v>25850.532159480001</v>
      </c>
    </row>
    <row r="6" spans="1:120" ht="30" x14ac:dyDescent="0.25">
      <c r="A6" s="1">
        <v>232849</v>
      </c>
      <c r="B6" s="2">
        <v>1184471</v>
      </c>
      <c r="C6" s="1" t="s">
        <v>176</v>
      </c>
      <c r="D6" s="4">
        <v>38562</v>
      </c>
      <c r="H6" s="2">
        <v>1922890.5785000001</v>
      </c>
      <c r="I6" s="2">
        <v>5910.9680398600003</v>
      </c>
      <c r="J6" s="2">
        <v>1942740.2910199999</v>
      </c>
      <c r="K6" s="2">
        <v>5825.1949868499996</v>
      </c>
      <c r="P6" s="1" t="s">
        <v>177</v>
      </c>
      <c r="Q6" s="1">
        <v>60735</v>
      </c>
      <c r="R6" s="1">
        <v>1184471</v>
      </c>
      <c r="S6" s="1" t="s">
        <v>176</v>
      </c>
      <c r="T6" s="1" t="s">
        <v>178</v>
      </c>
      <c r="U6" s="1" t="s">
        <v>114</v>
      </c>
      <c r="V6" s="2">
        <v>100</v>
      </c>
      <c r="W6" s="1" t="s">
        <v>179</v>
      </c>
      <c r="Y6" s="1" t="s">
        <v>180</v>
      </c>
      <c r="AA6" s="1" t="s">
        <v>181</v>
      </c>
      <c r="AB6" s="1" t="s">
        <v>125</v>
      </c>
      <c r="AC6" s="1" t="s">
        <v>182</v>
      </c>
      <c r="AD6" s="1" t="s">
        <v>154</v>
      </c>
      <c r="AE6" s="1" t="s">
        <v>183</v>
      </c>
      <c r="AF6" s="1" t="s">
        <v>184</v>
      </c>
      <c r="AG6" s="1" t="s">
        <v>185</v>
      </c>
      <c r="AI6" s="1" t="s">
        <v>158</v>
      </c>
      <c r="AJ6" s="1" t="s">
        <v>186</v>
      </c>
      <c r="AL6" s="1" t="s">
        <v>187</v>
      </c>
      <c r="AM6" s="1">
        <v>0</v>
      </c>
      <c r="AN6" s="2">
        <v>0</v>
      </c>
      <c r="AO6" s="1" t="s">
        <v>188</v>
      </c>
      <c r="AP6" s="1" t="s">
        <v>145</v>
      </c>
      <c r="AQ6" s="1" t="s">
        <v>146</v>
      </c>
      <c r="AR6" s="1" t="s">
        <v>147</v>
      </c>
      <c r="AS6" s="1" t="s">
        <v>124</v>
      </c>
      <c r="AT6" s="1" t="s">
        <v>125</v>
      </c>
      <c r="AU6" s="1" t="s">
        <v>126</v>
      </c>
      <c r="AV6" s="3" t="s">
        <v>189</v>
      </c>
      <c r="AX6" s="1" t="s">
        <v>128</v>
      </c>
      <c r="AY6" s="1" t="s">
        <v>190</v>
      </c>
      <c r="BA6" s="1" t="s">
        <v>191</v>
      </c>
      <c r="BD6" s="1" t="s">
        <v>192</v>
      </c>
      <c r="BE6" s="4">
        <v>39828</v>
      </c>
      <c r="BF6" s="1" t="s">
        <v>174</v>
      </c>
      <c r="BG6" s="2">
        <v>44.449300000000001</v>
      </c>
      <c r="BH6" s="2">
        <v>44.449300000000001</v>
      </c>
      <c r="BI6" s="2">
        <v>1936211.51</v>
      </c>
      <c r="BJ6" s="2">
        <v>1936211.51</v>
      </c>
      <c r="BK6" s="2">
        <v>215170</v>
      </c>
      <c r="BL6" s="1" t="s">
        <v>193</v>
      </c>
      <c r="BM6" s="1" t="s">
        <v>194</v>
      </c>
      <c r="BN6" s="1" t="s">
        <v>195</v>
      </c>
      <c r="BO6" s="1" t="s">
        <v>196</v>
      </c>
      <c r="BP6" s="1" t="s">
        <v>134</v>
      </c>
      <c r="BQ6" s="1" t="s">
        <v>135</v>
      </c>
      <c r="BR6" s="1">
        <v>1995</v>
      </c>
      <c r="BS6" s="1">
        <v>1995</v>
      </c>
      <c r="BU6" s="1" t="s">
        <v>197</v>
      </c>
      <c r="BX6" s="1">
        <v>1</v>
      </c>
      <c r="BY6" s="1">
        <v>0</v>
      </c>
      <c r="BZ6" s="2">
        <v>100</v>
      </c>
      <c r="CA6" s="1" t="s">
        <v>117</v>
      </c>
      <c r="CC6" s="1" t="s">
        <v>137</v>
      </c>
      <c r="CD6" s="1">
        <v>2019</v>
      </c>
      <c r="CE6" s="2">
        <v>0</v>
      </c>
      <c r="CF6" s="2">
        <v>0</v>
      </c>
      <c r="CG6" s="2">
        <v>0</v>
      </c>
      <c r="CH6" s="2">
        <v>0</v>
      </c>
      <c r="CI6" s="2">
        <v>0</v>
      </c>
      <c r="CJ6" s="2">
        <v>0</v>
      </c>
      <c r="CK6" s="2">
        <v>0</v>
      </c>
      <c r="CL6" s="2">
        <v>0</v>
      </c>
      <c r="CM6" s="2">
        <v>0</v>
      </c>
      <c r="CN6" s="2">
        <v>0</v>
      </c>
      <c r="CO6" s="2">
        <v>0</v>
      </c>
      <c r="CP6" s="1">
        <v>2018</v>
      </c>
      <c r="CQ6" s="6">
        <v>0</v>
      </c>
      <c r="CR6" s="6">
        <v>104928</v>
      </c>
      <c r="CS6" s="6">
        <v>0</v>
      </c>
      <c r="CT6" s="6">
        <v>40000</v>
      </c>
      <c r="CU6" s="6">
        <v>5792</v>
      </c>
      <c r="CV6" s="6">
        <v>1737972</v>
      </c>
      <c r="CW6" s="6">
        <v>1882900</v>
      </c>
      <c r="CX6" s="6">
        <v>1732180</v>
      </c>
      <c r="CY6" s="6">
        <v>150720</v>
      </c>
      <c r="CZ6" s="6">
        <v>0</v>
      </c>
      <c r="DA6" s="6">
        <v>150720</v>
      </c>
      <c r="DB6" s="1">
        <v>0</v>
      </c>
      <c r="DC6" s="1">
        <v>0</v>
      </c>
      <c r="DF6" s="2">
        <v>0</v>
      </c>
      <c r="DG6" s="2">
        <v>0.131050446279</v>
      </c>
      <c r="DH6" s="7">
        <f t="shared" si="0"/>
        <v>2.9483129350435689E-3</v>
      </c>
      <c r="DI6" s="6">
        <f t="shared" si="1"/>
        <v>0.91827364459784666</v>
      </c>
      <c r="DJ6" s="5">
        <f t="shared" si="2"/>
        <v>5242.0178457452839</v>
      </c>
      <c r="DK6" s="5">
        <f t="shared" si="3"/>
        <v>1.5</v>
      </c>
      <c r="DL6" s="9">
        <f t="shared" si="4"/>
        <v>8562.8361598698611</v>
      </c>
      <c r="DM6">
        <f>COUNTIF('Impacted Properties'!$A$1:$A$20,Export_Output_Red_A_4!R6)</f>
        <v>3</v>
      </c>
      <c r="DN6" s="9">
        <f t="shared" si="5"/>
        <v>67000</v>
      </c>
      <c r="DO6" s="9">
        <f t="shared" si="6"/>
        <v>0</v>
      </c>
      <c r="DP6" s="6">
        <f t="shared" si="7"/>
        <v>0</v>
      </c>
    </row>
    <row r="7" spans="1:120" ht="30" x14ac:dyDescent="0.25">
      <c r="A7" s="1">
        <v>125536</v>
      </c>
      <c r="B7" s="2">
        <v>1197564</v>
      </c>
      <c r="C7" s="1" t="s">
        <v>198</v>
      </c>
      <c r="H7" s="2">
        <v>109358.710995</v>
      </c>
      <c r="I7" s="2">
        <v>1574.59842501</v>
      </c>
      <c r="J7" s="2">
        <v>109358.710938</v>
      </c>
      <c r="K7" s="2">
        <v>1574.59842501</v>
      </c>
      <c r="P7" s="1" t="s">
        <v>199</v>
      </c>
      <c r="Q7" s="1">
        <v>61481</v>
      </c>
      <c r="R7" s="1">
        <v>1197564</v>
      </c>
      <c r="S7" s="1" t="s">
        <v>198</v>
      </c>
      <c r="T7" s="1" t="s">
        <v>200</v>
      </c>
      <c r="U7" s="1" t="s">
        <v>114</v>
      </c>
      <c r="V7" s="2">
        <v>100</v>
      </c>
      <c r="Y7" s="1" t="s">
        <v>201</v>
      </c>
      <c r="AA7" s="1" t="s">
        <v>124</v>
      </c>
      <c r="AB7" s="1" t="s">
        <v>125</v>
      </c>
      <c r="AC7" s="1" t="s">
        <v>202</v>
      </c>
      <c r="AD7" s="1" t="s">
        <v>154</v>
      </c>
      <c r="AE7" s="1" t="s">
        <v>203</v>
      </c>
      <c r="AF7" s="1" t="s">
        <v>204</v>
      </c>
      <c r="AG7" s="1" t="s">
        <v>205</v>
      </c>
      <c r="AI7" s="1" t="s">
        <v>121</v>
      </c>
      <c r="AJ7" s="1" t="s">
        <v>206</v>
      </c>
      <c r="AM7" s="1">
        <v>0</v>
      </c>
      <c r="AN7" s="2">
        <v>0</v>
      </c>
      <c r="AP7" s="1" t="s">
        <v>145</v>
      </c>
      <c r="AQ7" s="1" t="s">
        <v>146</v>
      </c>
      <c r="AR7" s="1" t="s">
        <v>147</v>
      </c>
      <c r="AS7" s="1" t="s">
        <v>124</v>
      </c>
      <c r="AT7" s="1" t="s">
        <v>125</v>
      </c>
      <c r="AU7" s="1" t="s">
        <v>126</v>
      </c>
      <c r="AV7" s="3" t="s">
        <v>207</v>
      </c>
      <c r="AW7" s="1" t="s">
        <v>208</v>
      </c>
      <c r="AX7" s="1" t="s">
        <v>128</v>
      </c>
      <c r="AY7" s="1" t="s">
        <v>190</v>
      </c>
      <c r="BA7" s="1" t="s">
        <v>209</v>
      </c>
      <c r="BB7" s="1" t="s">
        <v>210</v>
      </c>
      <c r="BC7" s="1" t="s">
        <v>211</v>
      </c>
      <c r="BD7" s="1" t="s">
        <v>173</v>
      </c>
      <c r="BE7" s="4">
        <v>37371</v>
      </c>
      <c r="BF7" s="1" t="s">
        <v>212</v>
      </c>
      <c r="BG7" s="2">
        <v>2.6659000000000002</v>
      </c>
      <c r="BH7" s="2">
        <v>9.7851999999999997</v>
      </c>
      <c r="BI7" s="2">
        <v>116126.6</v>
      </c>
      <c r="BJ7" s="2">
        <v>116126.6</v>
      </c>
      <c r="BK7" s="2">
        <v>0</v>
      </c>
      <c r="BL7" s="1" t="s">
        <v>203</v>
      </c>
      <c r="BM7" s="1" t="s">
        <v>213</v>
      </c>
      <c r="BP7" s="1" t="s">
        <v>134</v>
      </c>
      <c r="BQ7" s="1" t="s">
        <v>135</v>
      </c>
      <c r="BR7" s="1">
        <v>0</v>
      </c>
      <c r="BS7" s="1">
        <v>0</v>
      </c>
      <c r="BT7" s="1" t="s">
        <v>214</v>
      </c>
      <c r="BU7" s="1" t="s">
        <v>213</v>
      </c>
      <c r="BX7" s="1">
        <v>0</v>
      </c>
      <c r="BY7" s="1">
        <v>0</v>
      </c>
      <c r="BZ7" s="2">
        <v>0</v>
      </c>
      <c r="CA7" s="1" t="s">
        <v>117</v>
      </c>
      <c r="CC7" s="1" t="s">
        <v>137</v>
      </c>
      <c r="CD7" s="1">
        <v>2019</v>
      </c>
      <c r="CE7" s="2">
        <v>0</v>
      </c>
      <c r="CF7" s="2">
        <v>0</v>
      </c>
      <c r="CG7" s="2">
        <v>0</v>
      </c>
      <c r="CH7" s="2">
        <v>0</v>
      </c>
      <c r="CI7" s="2">
        <v>0</v>
      </c>
      <c r="CJ7" s="2">
        <v>0</v>
      </c>
      <c r="CK7" s="2">
        <v>0</v>
      </c>
      <c r="CL7" s="2">
        <v>0</v>
      </c>
      <c r="CM7" s="2">
        <v>0</v>
      </c>
      <c r="CN7" s="2">
        <v>0</v>
      </c>
      <c r="CO7" s="2">
        <v>0</v>
      </c>
      <c r="CP7" s="1">
        <v>2018</v>
      </c>
      <c r="CQ7" s="6">
        <v>0</v>
      </c>
      <c r="CR7" s="6">
        <v>0</v>
      </c>
      <c r="CS7" s="6">
        <v>0</v>
      </c>
      <c r="CT7" s="6">
        <v>66648</v>
      </c>
      <c r="CU7" s="6">
        <v>0</v>
      </c>
      <c r="CV7" s="6">
        <v>0</v>
      </c>
      <c r="CW7" s="6">
        <v>66648</v>
      </c>
      <c r="CX7" s="6">
        <v>0</v>
      </c>
      <c r="CY7" s="6">
        <v>66648</v>
      </c>
      <c r="CZ7" s="6">
        <v>0</v>
      </c>
      <c r="DA7" s="6">
        <v>66648</v>
      </c>
      <c r="DB7" s="1">
        <v>0</v>
      </c>
      <c r="DC7" s="1">
        <v>0</v>
      </c>
      <c r="DF7" s="2">
        <v>0</v>
      </c>
      <c r="DG7" s="2">
        <v>9.9151207786800005E-2</v>
      </c>
      <c r="DH7" s="7">
        <f t="shared" ref="DH7:DH65" si="8">MIN(DG7*43560/BJ7,1)</f>
        <v>3.7192397014921719E-2</v>
      </c>
      <c r="DI7" s="6">
        <f t="shared" ref="DI7:DI65" si="9">(CW7-(CQ7+CR7))/BJ7</f>
        <v>0.57392535388102295</v>
      </c>
      <c r="DJ7" s="5">
        <f t="shared" ref="DJ7:DJ65" si="10">DG7*43560*DI7</f>
        <v>2478.7988762505029</v>
      </c>
      <c r="DK7" s="5">
        <f t="shared" ref="DK7:DK65" si="11">IFERROR(MAX(DI7*1.35,1.5),1.5)</f>
        <v>1.5</v>
      </c>
      <c r="DL7" s="9">
        <f t="shared" ref="DL7:DL65" si="12">DG7*DK7*43560</f>
        <v>6478.539916789513</v>
      </c>
      <c r="DM7">
        <f>COUNTIF('Impacted Properties'!$A$1:$A$20,Export_Output_Red_A_4!R7)</f>
        <v>1</v>
      </c>
      <c r="DN7" s="9">
        <f t="shared" si="5"/>
        <v>11000</v>
      </c>
      <c r="DO7" s="9">
        <f t="shared" ref="DO7:DO65" si="13">ROUNDUP(IF(DM7=0,DL7+DN7,0),-2)</f>
        <v>0</v>
      </c>
      <c r="DP7" s="6">
        <f t="shared" si="7"/>
        <v>0</v>
      </c>
    </row>
    <row r="8" spans="1:120" ht="30" x14ac:dyDescent="0.25">
      <c r="A8" s="1">
        <v>256261</v>
      </c>
      <c r="B8" s="2">
        <v>1197591</v>
      </c>
      <c r="C8" s="1" t="s">
        <v>215</v>
      </c>
      <c r="H8" s="2">
        <v>288580.49900000001</v>
      </c>
      <c r="I8" s="2">
        <v>2340.0395874400001</v>
      </c>
      <c r="J8" s="2">
        <v>288580.503906</v>
      </c>
      <c r="K8" s="2">
        <v>2340.0395874400001</v>
      </c>
      <c r="P8" s="1" t="s">
        <v>216</v>
      </c>
      <c r="Q8" s="1">
        <v>61483</v>
      </c>
      <c r="R8" s="1">
        <v>1197591</v>
      </c>
      <c r="S8" s="1" t="s">
        <v>215</v>
      </c>
      <c r="T8" s="1" t="s">
        <v>200</v>
      </c>
      <c r="U8" s="1" t="s">
        <v>114</v>
      </c>
      <c r="V8" s="2">
        <v>100</v>
      </c>
      <c r="Y8" s="1" t="s">
        <v>201</v>
      </c>
      <c r="AA8" s="1" t="s">
        <v>124</v>
      </c>
      <c r="AB8" s="1" t="s">
        <v>125</v>
      </c>
      <c r="AC8" s="1" t="s">
        <v>202</v>
      </c>
      <c r="AD8" s="1" t="s">
        <v>154</v>
      </c>
      <c r="AE8" s="1" t="s">
        <v>203</v>
      </c>
      <c r="AF8" s="1" t="s">
        <v>204</v>
      </c>
      <c r="AG8" s="1" t="s">
        <v>205</v>
      </c>
      <c r="AI8" s="1" t="s">
        <v>217</v>
      </c>
      <c r="AJ8" s="1" t="s">
        <v>218</v>
      </c>
      <c r="AL8" s="1" t="s">
        <v>143</v>
      </c>
      <c r="AM8" s="1">
        <v>0</v>
      </c>
      <c r="AN8" s="2">
        <v>0</v>
      </c>
      <c r="AO8" s="1" t="s">
        <v>219</v>
      </c>
      <c r="AP8" s="1" t="s">
        <v>145</v>
      </c>
      <c r="AQ8" s="1" t="s">
        <v>146</v>
      </c>
      <c r="AR8" s="1" t="s">
        <v>147</v>
      </c>
      <c r="AS8" s="1" t="s">
        <v>124</v>
      </c>
      <c r="AT8" s="1" t="s">
        <v>125</v>
      </c>
      <c r="AU8" s="1" t="s">
        <v>126</v>
      </c>
      <c r="AV8" s="3" t="s">
        <v>220</v>
      </c>
      <c r="AW8" s="1" t="s">
        <v>208</v>
      </c>
      <c r="AX8" s="1" t="s">
        <v>128</v>
      </c>
      <c r="AY8" s="1" t="s">
        <v>190</v>
      </c>
      <c r="BA8" s="1" t="s">
        <v>209</v>
      </c>
      <c r="BB8" s="1" t="s">
        <v>210</v>
      </c>
      <c r="BC8" s="1" t="s">
        <v>211</v>
      </c>
      <c r="BD8" s="1" t="s">
        <v>173</v>
      </c>
      <c r="BE8" s="4">
        <v>37371</v>
      </c>
      <c r="BF8" s="1" t="s">
        <v>212</v>
      </c>
      <c r="BG8" s="2">
        <v>6.2546999999999997</v>
      </c>
      <c r="BH8" s="2">
        <v>9.7851999999999997</v>
      </c>
      <c r="BI8" s="2">
        <v>272454.73</v>
      </c>
      <c r="BJ8" s="2">
        <v>272454.73</v>
      </c>
      <c r="BK8" s="2">
        <v>0</v>
      </c>
      <c r="BL8" s="1" t="s">
        <v>203</v>
      </c>
      <c r="BM8" s="1" t="s">
        <v>221</v>
      </c>
      <c r="BP8" s="1" t="s">
        <v>134</v>
      </c>
      <c r="BQ8" s="1" t="s">
        <v>114</v>
      </c>
      <c r="BR8" s="1">
        <v>0</v>
      </c>
      <c r="BS8" s="1">
        <v>0</v>
      </c>
      <c r="BT8" s="1" t="s">
        <v>214</v>
      </c>
      <c r="BU8" s="1" t="s">
        <v>221</v>
      </c>
      <c r="BX8" s="1">
        <v>0</v>
      </c>
      <c r="BY8" s="1">
        <v>0</v>
      </c>
      <c r="BZ8" s="2">
        <v>0</v>
      </c>
      <c r="CA8" s="1" t="s">
        <v>117</v>
      </c>
      <c r="CC8" s="1" t="s">
        <v>137</v>
      </c>
      <c r="CD8" s="1">
        <v>2019</v>
      </c>
      <c r="CE8" s="2">
        <v>0</v>
      </c>
      <c r="CF8" s="2">
        <v>0</v>
      </c>
      <c r="CG8" s="2">
        <v>0</v>
      </c>
      <c r="CH8" s="2">
        <v>0</v>
      </c>
      <c r="CI8" s="2">
        <v>0</v>
      </c>
      <c r="CJ8" s="2">
        <v>0</v>
      </c>
      <c r="CK8" s="2">
        <v>0</v>
      </c>
      <c r="CL8" s="2">
        <v>0</v>
      </c>
      <c r="CM8" s="2">
        <v>0</v>
      </c>
      <c r="CN8" s="2">
        <v>0</v>
      </c>
      <c r="CO8" s="2">
        <v>0</v>
      </c>
      <c r="CP8" s="1">
        <v>2018</v>
      </c>
      <c r="CQ8" s="6">
        <v>0</v>
      </c>
      <c r="CR8" s="6">
        <v>0</v>
      </c>
      <c r="CS8" s="6">
        <v>0</v>
      </c>
      <c r="CT8" s="6">
        <v>156368</v>
      </c>
      <c r="CU8" s="6">
        <v>0</v>
      </c>
      <c r="CV8" s="6">
        <v>0</v>
      </c>
      <c r="CW8" s="6">
        <v>156368</v>
      </c>
      <c r="CX8" s="6">
        <v>0</v>
      </c>
      <c r="CY8" s="6">
        <v>156368</v>
      </c>
      <c r="CZ8" s="6">
        <v>0</v>
      </c>
      <c r="DA8" s="6">
        <v>156368</v>
      </c>
      <c r="DB8" s="1">
        <v>0</v>
      </c>
      <c r="DC8" s="1">
        <v>0</v>
      </c>
      <c r="DF8" s="2">
        <v>0</v>
      </c>
      <c r="DG8" s="2">
        <v>0.683638621369</v>
      </c>
      <c r="DH8" s="7">
        <f t="shared" si="8"/>
        <v>0.1092999866320311</v>
      </c>
      <c r="DI8" s="6">
        <f t="shared" si="9"/>
        <v>0.57392286784670621</v>
      </c>
      <c r="DJ8" s="5">
        <f t="shared" si="10"/>
        <v>17091.020309677438</v>
      </c>
      <c r="DK8" s="5">
        <f t="shared" si="11"/>
        <v>1.5</v>
      </c>
      <c r="DL8" s="9">
        <f t="shared" si="12"/>
        <v>44668.947520250462</v>
      </c>
      <c r="DM8">
        <f>COUNTIF('Impacted Properties'!$A$1:$A$20,Export_Output_Red_A_4!R8)</f>
        <v>1</v>
      </c>
      <c r="DN8" s="9">
        <f t="shared" si="5"/>
        <v>67000</v>
      </c>
      <c r="DO8" s="9">
        <f t="shared" si="13"/>
        <v>0</v>
      </c>
      <c r="DP8" s="6">
        <f t="shared" si="7"/>
        <v>0</v>
      </c>
    </row>
    <row r="9" spans="1:120" ht="30" x14ac:dyDescent="0.25">
      <c r="A9" s="1">
        <v>1580</v>
      </c>
      <c r="B9" s="2">
        <v>1197608</v>
      </c>
      <c r="C9" s="1" t="s">
        <v>222</v>
      </c>
      <c r="H9" s="2">
        <v>152395.180689</v>
      </c>
      <c r="I9" s="2">
        <v>1583.7166286900001</v>
      </c>
      <c r="J9" s="2">
        <v>157095.523438</v>
      </c>
      <c r="K9" s="2">
        <v>1604.78815351</v>
      </c>
      <c r="P9" s="1" t="s">
        <v>223</v>
      </c>
      <c r="Q9" s="1">
        <v>61484</v>
      </c>
      <c r="R9" s="1">
        <v>1197608</v>
      </c>
      <c r="S9" s="1" t="s">
        <v>222</v>
      </c>
      <c r="T9" s="1" t="s">
        <v>224</v>
      </c>
      <c r="U9" s="1" t="s">
        <v>114</v>
      </c>
      <c r="V9" s="2">
        <v>100</v>
      </c>
      <c r="Y9" s="1" t="s">
        <v>225</v>
      </c>
      <c r="AA9" s="1" t="s">
        <v>226</v>
      </c>
      <c r="AB9" s="1" t="s">
        <v>125</v>
      </c>
      <c r="AC9" s="1" t="s">
        <v>227</v>
      </c>
      <c r="AD9" s="1" t="s">
        <v>154</v>
      </c>
      <c r="AE9" s="1" t="s">
        <v>203</v>
      </c>
      <c r="AF9" s="1" t="s">
        <v>204</v>
      </c>
      <c r="AG9" s="1" t="s">
        <v>205</v>
      </c>
      <c r="AI9" s="1" t="s">
        <v>122</v>
      </c>
      <c r="AJ9" s="1" t="s">
        <v>228</v>
      </c>
      <c r="AM9" s="1">
        <v>0</v>
      </c>
      <c r="AN9" s="2">
        <v>0</v>
      </c>
      <c r="AP9" s="1" t="s">
        <v>145</v>
      </c>
      <c r="AQ9" s="1" t="s">
        <v>146</v>
      </c>
      <c r="AR9" s="1" t="s">
        <v>147</v>
      </c>
      <c r="AS9" s="1" t="s">
        <v>124</v>
      </c>
      <c r="AT9" s="1" t="s">
        <v>125</v>
      </c>
      <c r="AU9" s="1" t="s">
        <v>126</v>
      </c>
      <c r="AV9" s="3" t="s">
        <v>207</v>
      </c>
      <c r="AX9" s="1" t="s">
        <v>128</v>
      </c>
      <c r="AY9" s="1" t="s">
        <v>190</v>
      </c>
      <c r="BA9" s="1" t="s">
        <v>191</v>
      </c>
      <c r="BD9" s="1" t="s">
        <v>229</v>
      </c>
      <c r="BE9" s="4">
        <v>42817</v>
      </c>
      <c r="BF9" s="1" t="s">
        <v>230</v>
      </c>
      <c r="BG9" s="2">
        <v>3.4685999999999999</v>
      </c>
      <c r="BH9" s="2">
        <v>3.4685999999999999</v>
      </c>
      <c r="BI9" s="2">
        <v>151092.22</v>
      </c>
      <c r="BJ9" s="2">
        <v>151092.22</v>
      </c>
      <c r="BK9" s="2">
        <v>0</v>
      </c>
      <c r="BL9" s="1" t="s">
        <v>203</v>
      </c>
      <c r="BM9" s="1" t="s">
        <v>221</v>
      </c>
      <c r="BP9" s="1" t="s">
        <v>134</v>
      </c>
      <c r="BQ9" s="1" t="s">
        <v>114</v>
      </c>
      <c r="BR9" s="1">
        <v>0</v>
      </c>
      <c r="BS9" s="1">
        <v>0</v>
      </c>
      <c r="BU9" s="1" t="s">
        <v>221</v>
      </c>
      <c r="BX9" s="1">
        <v>0</v>
      </c>
      <c r="BY9" s="1">
        <v>0</v>
      </c>
      <c r="BZ9" s="2">
        <v>0</v>
      </c>
      <c r="CA9" s="1" t="s">
        <v>117</v>
      </c>
      <c r="CC9" s="1" t="s">
        <v>137</v>
      </c>
      <c r="CD9" s="1">
        <v>2019</v>
      </c>
      <c r="CE9" s="2">
        <v>0</v>
      </c>
      <c r="CF9" s="2">
        <v>0</v>
      </c>
      <c r="CG9" s="2">
        <v>0</v>
      </c>
      <c r="CH9" s="2">
        <v>0</v>
      </c>
      <c r="CI9" s="2">
        <v>0</v>
      </c>
      <c r="CJ9" s="2">
        <v>0</v>
      </c>
      <c r="CK9" s="2">
        <v>0</v>
      </c>
      <c r="CL9" s="2">
        <v>0</v>
      </c>
      <c r="CM9" s="2">
        <v>0</v>
      </c>
      <c r="CN9" s="2">
        <v>0</v>
      </c>
      <c r="CO9" s="2">
        <v>0</v>
      </c>
      <c r="CP9" s="1">
        <v>2018</v>
      </c>
      <c r="CQ9" s="6">
        <v>0</v>
      </c>
      <c r="CR9" s="6">
        <v>0</v>
      </c>
      <c r="CS9" s="6">
        <v>0</v>
      </c>
      <c r="CT9" s="6">
        <v>156087</v>
      </c>
      <c r="CU9" s="6">
        <v>0</v>
      </c>
      <c r="CV9" s="6">
        <v>0</v>
      </c>
      <c r="CW9" s="6">
        <v>156087</v>
      </c>
      <c r="CX9" s="6">
        <v>0</v>
      </c>
      <c r="CY9" s="6">
        <v>156087</v>
      </c>
      <c r="CZ9" s="6">
        <v>0</v>
      </c>
      <c r="DA9" s="6">
        <v>156087</v>
      </c>
      <c r="DB9" s="1">
        <v>0</v>
      </c>
      <c r="DC9" s="1">
        <v>0</v>
      </c>
      <c r="DF9" s="2">
        <v>0</v>
      </c>
      <c r="DG9" s="2">
        <v>0.21770634951000001</v>
      </c>
      <c r="DH9" s="7">
        <f t="shared" si="8"/>
        <v>6.2764903346152437E-2</v>
      </c>
      <c r="DI9" s="6">
        <f t="shared" si="9"/>
        <v>1.0330578238906014</v>
      </c>
      <c r="DJ9" s="5">
        <f t="shared" si="10"/>
        <v>9796.7854685908951</v>
      </c>
      <c r="DK9" s="5">
        <f t="shared" si="11"/>
        <v>1.5</v>
      </c>
      <c r="DL9" s="9">
        <f t="shared" si="12"/>
        <v>14224.932876983401</v>
      </c>
      <c r="DM9">
        <f>COUNTIF('Impacted Properties'!$A$1:$A$20,Export_Output_Red_A_4!R9)</f>
        <v>0</v>
      </c>
      <c r="DN9" s="9">
        <f t="shared" si="5"/>
        <v>67000</v>
      </c>
      <c r="DO9" s="9">
        <f t="shared" si="13"/>
        <v>81300</v>
      </c>
      <c r="DP9" s="6">
        <f t="shared" si="7"/>
        <v>9796.7854685908951</v>
      </c>
    </row>
    <row r="10" spans="1:120" ht="30" x14ac:dyDescent="0.25">
      <c r="A10" s="1">
        <v>303358</v>
      </c>
      <c r="B10" s="2">
        <v>1197617</v>
      </c>
      <c r="C10" s="1" t="s">
        <v>231</v>
      </c>
      <c r="D10" t="s">
        <v>232</v>
      </c>
      <c r="H10" s="2">
        <v>0</v>
      </c>
      <c r="I10" s="2">
        <v>0</v>
      </c>
      <c r="J10" s="2">
        <v>83804.6972656</v>
      </c>
      <c r="K10" s="2">
        <v>1223.0919586</v>
      </c>
      <c r="P10" s="1" t="s">
        <v>233</v>
      </c>
      <c r="Q10" s="1">
        <v>61485</v>
      </c>
      <c r="R10" s="1">
        <v>1197617</v>
      </c>
      <c r="S10" s="1" t="s">
        <v>231</v>
      </c>
      <c r="T10" s="1" t="s">
        <v>234</v>
      </c>
      <c r="U10" s="1" t="s">
        <v>114</v>
      </c>
      <c r="V10" s="2">
        <v>100</v>
      </c>
      <c r="Y10" s="1" t="s">
        <v>235</v>
      </c>
      <c r="AA10" s="1" t="s">
        <v>236</v>
      </c>
      <c r="AB10" s="1" t="s">
        <v>125</v>
      </c>
      <c r="AC10" s="1" t="s">
        <v>237</v>
      </c>
      <c r="AD10" s="1" t="s">
        <v>154</v>
      </c>
      <c r="AE10" s="1" t="s">
        <v>203</v>
      </c>
      <c r="AF10" s="1" t="s">
        <v>204</v>
      </c>
      <c r="AG10" s="1" t="s">
        <v>205</v>
      </c>
      <c r="AI10" s="1" t="s">
        <v>141</v>
      </c>
      <c r="AJ10" s="1" t="s">
        <v>238</v>
      </c>
      <c r="AM10" s="1">
        <v>0</v>
      </c>
      <c r="AN10" s="2">
        <v>0</v>
      </c>
      <c r="AP10" s="1" t="s">
        <v>145</v>
      </c>
      <c r="AQ10" s="1" t="s">
        <v>146</v>
      </c>
      <c r="AR10" s="1" t="s">
        <v>147</v>
      </c>
      <c r="AS10" s="1" t="s">
        <v>124</v>
      </c>
      <c r="AT10" s="1" t="s">
        <v>125</v>
      </c>
      <c r="AU10" s="1" t="s">
        <v>126</v>
      </c>
      <c r="AV10" s="3" t="s">
        <v>207</v>
      </c>
      <c r="AX10" s="1" t="s">
        <v>128</v>
      </c>
      <c r="AY10" s="1" t="s">
        <v>190</v>
      </c>
      <c r="BA10" s="1" t="s">
        <v>191</v>
      </c>
      <c r="BD10" s="1" t="s">
        <v>239</v>
      </c>
      <c r="BE10" s="4">
        <v>42199</v>
      </c>
      <c r="BF10" s="1" t="s">
        <v>174</v>
      </c>
      <c r="BG10" s="2">
        <v>1.9091</v>
      </c>
      <c r="BH10" s="2">
        <v>33.984099999999998</v>
      </c>
      <c r="BI10" s="2">
        <v>83160.399999999994</v>
      </c>
      <c r="BJ10" s="2">
        <v>83160.399999999994</v>
      </c>
      <c r="BK10" s="2">
        <v>0</v>
      </c>
      <c r="BL10" s="1" t="s">
        <v>203</v>
      </c>
      <c r="BM10" s="1" t="s">
        <v>221</v>
      </c>
      <c r="BP10" s="1" t="s">
        <v>134</v>
      </c>
      <c r="BQ10" s="1" t="s">
        <v>114</v>
      </c>
      <c r="BR10" s="1">
        <v>0</v>
      </c>
      <c r="BS10" s="1">
        <v>0</v>
      </c>
      <c r="BU10" s="1" t="s">
        <v>162</v>
      </c>
      <c r="BX10" s="1">
        <v>0</v>
      </c>
      <c r="BY10" s="1">
        <v>0</v>
      </c>
      <c r="BZ10" s="2">
        <v>0</v>
      </c>
      <c r="CA10" s="1" t="s">
        <v>117</v>
      </c>
      <c r="CC10" s="1" t="s">
        <v>137</v>
      </c>
      <c r="CD10" s="1">
        <v>2019</v>
      </c>
      <c r="CE10" s="2">
        <v>0</v>
      </c>
      <c r="CF10" s="2">
        <v>0</v>
      </c>
      <c r="CG10" s="2">
        <v>0</v>
      </c>
      <c r="CH10" s="2">
        <v>0</v>
      </c>
      <c r="CI10" s="2">
        <v>0</v>
      </c>
      <c r="CJ10" s="2">
        <v>0</v>
      </c>
      <c r="CK10" s="2">
        <v>0</v>
      </c>
      <c r="CL10" s="2">
        <v>0</v>
      </c>
      <c r="CM10" s="2">
        <v>0</v>
      </c>
      <c r="CN10" s="2">
        <v>0</v>
      </c>
      <c r="CO10" s="2">
        <v>0</v>
      </c>
      <c r="CP10" s="1">
        <v>2018</v>
      </c>
      <c r="CQ10" s="6">
        <v>0</v>
      </c>
      <c r="CR10" s="6">
        <v>0</v>
      </c>
      <c r="CS10" s="6">
        <v>0</v>
      </c>
      <c r="CT10" s="6">
        <v>85910</v>
      </c>
      <c r="CU10" s="6">
        <v>0</v>
      </c>
      <c r="CV10" s="6">
        <v>0</v>
      </c>
      <c r="CW10" s="6">
        <v>85910</v>
      </c>
      <c r="CX10" s="6">
        <v>0</v>
      </c>
      <c r="CY10" s="6">
        <v>85910</v>
      </c>
      <c r="CZ10" s="6">
        <v>0</v>
      </c>
      <c r="DA10" s="6">
        <v>85910</v>
      </c>
      <c r="DB10" s="1">
        <v>0</v>
      </c>
      <c r="DC10" s="1">
        <v>0</v>
      </c>
      <c r="DF10" s="2">
        <v>0</v>
      </c>
      <c r="DG10" s="2">
        <v>9.4103953879799999E-4</v>
      </c>
      <c r="DH10" s="7">
        <f t="shared" si="8"/>
        <v>4.9292310174122399E-4</v>
      </c>
      <c r="DI10" s="6">
        <f t="shared" si="9"/>
        <v>1.0330638140268686</v>
      </c>
      <c r="DJ10" s="5">
        <f t="shared" si="10"/>
        <v>42.347023670588555</v>
      </c>
      <c r="DK10" s="5">
        <f t="shared" si="11"/>
        <v>1.5</v>
      </c>
      <c r="DL10" s="9">
        <f t="shared" si="12"/>
        <v>61.487523465061322</v>
      </c>
      <c r="DM10">
        <f>COUNTIF('Impacted Properties'!$A$1:$A$20,Export_Output_Red_A_4!R10)</f>
        <v>0</v>
      </c>
      <c r="DN10" s="9">
        <f t="shared" si="5"/>
        <v>11000</v>
      </c>
      <c r="DO10" s="9">
        <f t="shared" si="13"/>
        <v>11100</v>
      </c>
      <c r="DP10" s="6">
        <f t="shared" si="7"/>
        <v>42.347023670588555</v>
      </c>
    </row>
    <row r="11" spans="1:120" ht="30" x14ac:dyDescent="0.25">
      <c r="A11" s="1">
        <v>291916</v>
      </c>
      <c r="B11" s="2">
        <v>1197751</v>
      </c>
      <c r="C11" s="1" t="s">
        <v>240</v>
      </c>
      <c r="D11" t="s">
        <v>232</v>
      </c>
      <c r="H11" s="2">
        <v>0</v>
      </c>
      <c r="I11" s="2">
        <v>0</v>
      </c>
      <c r="J11" s="2">
        <v>158818.318359</v>
      </c>
      <c r="K11" s="2">
        <v>2035.04971538</v>
      </c>
      <c r="P11" s="1" t="s">
        <v>241</v>
      </c>
      <c r="Q11" s="1">
        <v>61493</v>
      </c>
      <c r="R11" s="1">
        <v>1197751</v>
      </c>
      <c r="S11" s="1" t="s">
        <v>240</v>
      </c>
      <c r="T11" s="1" t="s">
        <v>242</v>
      </c>
      <c r="U11" s="1" t="s">
        <v>114</v>
      </c>
      <c r="V11" s="2">
        <v>100</v>
      </c>
      <c r="Y11" s="1" t="s">
        <v>243</v>
      </c>
      <c r="AA11" s="1" t="s">
        <v>124</v>
      </c>
      <c r="AB11" s="1" t="s">
        <v>125</v>
      </c>
      <c r="AC11" s="1" t="s">
        <v>244</v>
      </c>
      <c r="AD11" s="1" t="s">
        <v>154</v>
      </c>
      <c r="AE11" s="1" t="s">
        <v>203</v>
      </c>
      <c r="AF11" s="1" t="s">
        <v>204</v>
      </c>
      <c r="AG11" s="1" t="s">
        <v>205</v>
      </c>
      <c r="AI11" s="1" t="s">
        <v>245</v>
      </c>
      <c r="AJ11" s="1" t="s">
        <v>246</v>
      </c>
      <c r="AL11" s="1" t="s">
        <v>187</v>
      </c>
      <c r="AM11" s="1">
        <v>0</v>
      </c>
      <c r="AN11" s="2">
        <v>0</v>
      </c>
      <c r="AP11" s="1" t="s">
        <v>145</v>
      </c>
      <c r="AQ11" s="1" t="s">
        <v>146</v>
      </c>
      <c r="AR11" s="1" t="s">
        <v>147</v>
      </c>
      <c r="AS11" s="1" t="s">
        <v>124</v>
      </c>
      <c r="AT11" s="1" t="s">
        <v>125</v>
      </c>
      <c r="AU11" s="1" t="s">
        <v>126</v>
      </c>
      <c r="AV11" s="3" t="s">
        <v>207</v>
      </c>
      <c r="AX11" s="1" t="s">
        <v>128</v>
      </c>
      <c r="AY11" s="1" t="s">
        <v>190</v>
      </c>
      <c r="BA11" s="1" t="s">
        <v>191</v>
      </c>
      <c r="BB11" s="1" t="s">
        <v>247</v>
      </c>
      <c r="BC11" s="1" t="s">
        <v>248</v>
      </c>
      <c r="BD11" s="1" t="s">
        <v>173</v>
      </c>
      <c r="BE11" s="4">
        <v>35370</v>
      </c>
      <c r="BF11" s="1" t="s">
        <v>212</v>
      </c>
      <c r="BG11" s="2">
        <v>4.5435999999999996</v>
      </c>
      <c r="BH11" s="2">
        <v>4.8</v>
      </c>
      <c r="BI11" s="2">
        <v>197919.22</v>
      </c>
      <c r="BJ11" s="2">
        <v>197919.22</v>
      </c>
      <c r="BK11" s="2">
        <v>0</v>
      </c>
      <c r="BL11" s="1" t="s">
        <v>249</v>
      </c>
      <c r="BM11" s="1" t="s">
        <v>221</v>
      </c>
      <c r="BP11" s="1" t="s">
        <v>134</v>
      </c>
      <c r="BQ11" s="1" t="s">
        <v>114</v>
      </c>
      <c r="BR11" s="1">
        <v>0</v>
      </c>
      <c r="BS11" s="1">
        <v>0</v>
      </c>
      <c r="BU11" s="1" t="s">
        <v>221</v>
      </c>
      <c r="BX11" s="1">
        <v>0</v>
      </c>
      <c r="BY11" s="1">
        <v>0</v>
      </c>
      <c r="BZ11" s="2">
        <v>0</v>
      </c>
      <c r="CA11" s="1" t="s">
        <v>117</v>
      </c>
      <c r="CC11" s="1" t="s">
        <v>137</v>
      </c>
      <c r="CD11" s="1">
        <v>2019</v>
      </c>
      <c r="CE11" s="2">
        <v>0</v>
      </c>
      <c r="CF11" s="2">
        <v>0</v>
      </c>
      <c r="CG11" s="2">
        <v>0</v>
      </c>
      <c r="CH11" s="2">
        <v>0</v>
      </c>
      <c r="CI11" s="2">
        <v>0</v>
      </c>
      <c r="CJ11" s="2">
        <v>0</v>
      </c>
      <c r="CK11" s="2">
        <v>0</v>
      </c>
      <c r="CL11" s="2">
        <v>0</v>
      </c>
      <c r="CM11" s="2">
        <v>0</v>
      </c>
      <c r="CN11" s="2">
        <v>0</v>
      </c>
      <c r="CO11" s="2">
        <v>0</v>
      </c>
      <c r="CP11" s="1">
        <v>2018</v>
      </c>
      <c r="CQ11" s="6">
        <v>0</v>
      </c>
      <c r="CR11" s="6">
        <v>0</v>
      </c>
      <c r="CS11" s="6">
        <v>0</v>
      </c>
      <c r="CT11" s="6">
        <v>145395</v>
      </c>
      <c r="CU11" s="6">
        <v>0</v>
      </c>
      <c r="CV11" s="6">
        <v>0</v>
      </c>
      <c r="CW11" s="6">
        <v>145395</v>
      </c>
      <c r="CX11" s="6">
        <v>0</v>
      </c>
      <c r="CY11" s="6">
        <v>145395</v>
      </c>
      <c r="CZ11" s="6">
        <v>0</v>
      </c>
      <c r="DA11" s="6">
        <v>145395</v>
      </c>
      <c r="DB11" s="1">
        <v>0</v>
      </c>
      <c r="DC11" s="1">
        <v>0</v>
      </c>
      <c r="DF11" s="2">
        <v>0</v>
      </c>
      <c r="DG11" s="2">
        <v>1.07415372666E-2</v>
      </c>
      <c r="DH11" s="7">
        <f t="shared" si="8"/>
        <v>2.364102704795906E-3</v>
      </c>
      <c r="DI11" s="6">
        <f t="shared" si="9"/>
        <v>0.73461789107697573</v>
      </c>
      <c r="DJ11" s="5">
        <f t="shared" si="10"/>
        <v>343.72871276380073</v>
      </c>
      <c r="DK11" s="5">
        <f t="shared" si="11"/>
        <v>1.5</v>
      </c>
      <c r="DL11" s="9">
        <f t="shared" si="12"/>
        <v>701.85204499964391</v>
      </c>
      <c r="DM11">
        <f>COUNTIF('Impacted Properties'!$A$1:$A$20,Export_Output_Red_A_4!R11)</f>
        <v>0</v>
      </c>
      <c r="DN11" s="9">
        <f t="shared" si="5"/>
        <v>11000</v>
      </c>
      <c r="DO11" s="9">
        <f t="shared" si="13"/>
        <v>11800</v>
      </c>
      <c r="DP11" s="6">
        <f t="shared" si="7"/>
        <v>343.72871276380073</v>
      </c>
    </row>
    <row r="12" spans="1:120" ht="30" x14ac:dyDescent="0.25">
      <c r="A12" s="1">
        <v>196335</v>
      </c>
      <c r="B12" s="2">
        <v>1198055</v>
      </c>
      <c r="C12" s="1" t="s">
        <v>250</v>
      </c>
      <c r="H12" s="2">
        <v>735101.009938</v>
      </c>
      <c r="I12" s="2">
        <v>3572.2454959800002</v>
      </c>
      <c r="J12" s="2">
        <v>735101.01367200003</v>
      </c>
      <c r="K12" s="2">
        <v>3572.2454959800002</v>
      </c>
      <c r="P12" s="1" t="s">
        <v>251</v>
      </c>
      <c r="Q12" s="1">
        <v>61512</v>
      </c>
      <c r="R12" s="1">
        <v>1198055</v>
      </c>
      <c r="S12" s="1" t="s">
        <v>250</v>
      </c>
      <c r="T12" s="1" t="s">
        <v>252</v>
      </c>
      <c r="U12" s="1" t="s">
        <v>114</v>
      </c>
      <c r="V12" s="2">
        <v>100</v>
      </c>
      <c r="Y12" s="1" t="s">
        <v>253</v>
      </c>
      <c r="AA12" s="1" t="s">
        <v>124</v>
      </c>
      <c r="AB12" s="1" t="s">
        <v>125</v>
      </c>
      <c r="AC12" s="1" t="s">
        <v>254</v>
      </c>
      <c r="AD12" s="1" t="s">
        <v>154</v>
      </c>
      <c r="AE12" s="1" t="s">
        <v>255</v>
      </c>
      <c r="AF12" s="1" t="s">
        <v>256</v>
      </c>
      <c r="AG12" s="1" t="s">
        <v>257</v>
      </c>
      <c r="AH12" s="1" t="s">
        <v>158</v>
      </c>
      <c r="AI12" s="1" t="s">
        <v>258</v>
      </c>
      <c r="AJ12" s="1" t="s">
        <v>259</v>
      </c>
      <c r="AM12" s="1">
        <v>0</v>
      </c>
      <c r="AN12" s="2">
        <v>0</v>
      </c>
      <c r="AQ12" s="1" t="s">
        <v>260</v>
      </c>
      <c r="AS12" s="1" t="s">
        <v>124</v>
      </c>
      <c r="AT12" s="1" t="s">
        <v>125</v>
      </c>
      <c r="AU12" s="1" t="s">
        <v>126</v>
      </c>
      <c r="AV12" s="3" t="s">
        <v>261</v>
      </c>
      <c r="AX12" s="1" t="s">
        <v>128</v>
      </c>
      <c r="BA12" s="1" t="s">
        <v>130</v>
      </c>
      <c r="BB12" s="1" t="s">
        <v>262</v>
      </c>
      <c r="BC12" s="1" t="s">
        <v>263</v>
      </c>
      <c r="BD12" s="1" t="s">
        <v>173</v>
      </c>
      <c r="BE12" s="4">
        <v>35447</v>
      </c>
      <c r="BF12" s="1" t="s">
        <v>174</v>
      </c>
      <c r="BG12" s="2">
        <v>18.600000000000001</v>
      </c>
      <c r="BH12" s="2">
        <v>27.44</v>
      </c>
      <c r="BI12" s="2">
        <v>810216</v>
      </c>
      <c r="BJ12" s="2">
        <v>810216</v>
      </c>
      <c r="BK12" s="2">
        <v>0</v>
      </c>
      <c r="BL12" s="1" t="s">
        <v>255</v>
      </c>
      <c r="BM12" s="1" t="s">
        <v>221</v>
      </c>
      <c r="BP12" s="1" t="s">
        <v>134</v>
      </c>
      <c r="BQ12" s="1" t="s">
        <v>114</v>
      </c>
      <c r="BR12" s="1">
        <v>0</v>
      </c>
      <c r="BS12" s="1">
        <v>0</v>
      </c>
      <c r="BU12" s="1" t="s">
        <v>221</v>
      </c>
      <c r="BX12" s="1">
        <v>0</v>
      </c>
      <c r="BY12" s="1">
        <v>0</v>
      </c>
      <c r="BZ12" s="2">
        <v>0</v>
      </c>
      <c r="CA12" s="1" t="s">
        <v>117</v>
      </c>
      <c r="CC12" s="1" t="s">
        <v>137</v>
      </c>
      <c r="CD12" s="1">
        <v>2019</v>
      </c>
      <c r="CE12" s="2">
        <v>0</v>
      </c>
      <c r="CF12" s="2">
        <v>0</v>
      </c>
      <c r="CG12" s="2">
        <v>0</v>
      </c>
      <c r="CH12" s="2">
        <v>0</v>
      </c>
      <c r="CI12" s="2">
        <v>0</v>
      </c>
      <c r="CJ12" s="2">
        <v>0</v>
      </c>
      <c r="CK12" s="2">
        <v>0</v>
      </c>
      <c r="CL12" s="2">
        <v>0</v>
      </c>
      <c r="CM12" s="2">
        <v>0</v>
      </c>
      <c r="CN12" s="2">
        <v>0</v>
      </c>
      <c r="CO12" s="2">
        <v>0</v>
      </c>
      <c r="CP12" s="1">
        <v>2018</v>
      </c>
      <c r="CQ12" s="6">
        <v>0</v>
      </c>
      <c r="CR12" s="6">
        <v>0</v>
      </c>
      <c r="CS12" s="6">
        <v>0</v>
      </c>
      <c r="CT12" s="6">
        <v>111600</v>
      </c>
      <c r="CU12" s="6">
        <v>0</v>
      </c>
      <c r="CV12" s="6">
        <v>0</v>
      </c>
      <c r="CW12" s="6">
        <v>111600</v>
      </c>
      <c r="CX12" s="6">
        <v>0</v>
      </c>
      <c r="CY12" s="6">
        <v>111600</v>
      </c>
      <c r="CZ12" s="6">
        <v>0</v>
      </c>
      <c r="DA12" s="6">
        <v>111600</v>
      </c>
      <c r="DB12" s="1">
        <v>0</v>
      </c>
      <c r="DC12" s="1">
        <v>0</v>
      </c>
      <c r="DF12" s="2">
        <v>0</v>
      </c>
      <c r="DG12" s="2">
        <v>1.2803374674000001</v>
      </c>
      <c r="DH12" s="7">
        <f t="shared" si="8"/>
        <v>6.8835347709677419E-2</v>
      </c>
      <c r="DI12" s="6">
        <f t="shared" si="9"/>
        <v>0.13774104683195593</v>
      </c>
      <c r="DJ12" s="5">
        <f t="shared" si="10"/>
        <v>7682.0248044000009</v>
      </c>
      <c r="DK12" s="5">
        <f t="shared" si="11"/>
        <v>1.5</v>
      </c>
      <c r="DL12" s="9">
        <f t="shared" si="12"/>
        <v>83657.250119916018</v>
      </c>
      <c r="DM12">
        <f>COUNTIF('Impacted Properties'!$A$1:$A$20,Export_Output_Red_A_4!R12)</f>
        <v>0</v>
      </c>
      <c r="DN12" s="9">
        <f t="shared" si="5"/>
        <v>67000</v>
      </c>
      <c r="DO12" s="9">
        <f t="shared" si="13"/>
        <v>150700</v>
      </c>
      <c r="DP12" s="6">
        <f t="shared" si="7"/>
        <v>7682.0248044000009</v>
      </c>
    </row>
    <row r="13" spans="1:120" ht="30" x14ac:dyDescent="0.25">
      <c r="A13" s="1">
        <v>109420</v>
      </c>
      <c r="B13" s="2">
        <v>1198064</v>
      </c>
      <c r="C13" s="1" t="s">
        <v>264</v>
      </c>
      <c r="H13" s="2">
        <v>837622.91957300005</v>
      </c>
      <c r="I13" s="2">
        <v>6888.9761024299996</v>
      </c>
      <c r="J13" s="2">
        <v>837622.914063</v>
      </c>
      <c r="K13" s="2">
        <v>6888.9761024299996</v>
      </c>
      <c r="P13" s="1" t="s">
        <v>265</v>
      </c>
      <c r="Q13" s="1">
        <v>61513</v>
      </c>
      <c r="R13" s="1">
        <v>1198064</v>
      </c>
      <c r="S13" s="1" t="s">
        <v>264</v>
      </c>
      <c r="T13" s="1" t="s">
        <v>266</v>
      </c>
      <c r="U13" s="1" t="s">
        <v>114</v>
      </c>
      <c r="V13" s="2">
        <v>100</v>
      </c>
      <c r="Y13" s="1" t="s">
        <v>267</v>
      </c>
      <c r="AA13" s="1" t="s">
        <v>124</v>
      </c>
      <c r="AB13" s="1" t="s">
        <v>125</v>
      </c>
      <c r="AC13" s="1" t="s">
        <v>254</v>
      </c>
      <c r="AD13" s="1" t="s">
        <v>154</v>
      </c>
      <c r="AE13" s="1" t="s">
        <v>255</v>
      </c>
      <c r="AF13" s="1" t="s">
        <v>256</v>
      </c>
      <c r="AG13" s="1" t="s">
        <v>257</v>
      </c>
      <c r="AH13" s="1" t="s">
        <v>158</v>
      </c>
      <c r="AI13" s="1" t="s">
        <v>268</v>
      </c>
      <c r="AJ13" s="1" t="s">
        <v>269</v>
      </c>
      <c r="AM13" s="1">
        <v>0</v>
      </c>
      <c r="AN13" s="2">
        <v>0</v>
      </c>
      <c r="AQ13" s="1" t="s">
        <v>270</v>
      </c>
      <c r="AS13" s="1" t="s">
        <v>124</v>
      </c>
      <c r="AT13" s="1" t="s">
        <v>125</v>
      </c>
      <c r="AU13" s="1" t="s">
        <v>126</v>
      </c>
      <c r="AV13" s="3" t="s">
        <v>271</v>
      </c>
      <c r="AX13" s="1" t="s">
        <v>128</v>
      </c>
      <c r="BA13" s="1" t="s">
        <v>130</v>
      </c>
      <c r="BB13" s="1" t="s">
        <v>247</v>
      </c>
      <c r="BC13" s="1" t="s">
        <v>272</v>
      </c>
      <c r="BD13" s="1" t="s">
        <v>173</v>
      </c>
      <c r="BE13" s="4">
        <v>35387</v>
      </c>
      <c r="BF13" s="1" t="s">
        <v>174</v>
      </c>
      <c r="BG13" s="2">
        <v>18.809999999999999</v>
      </c>
      <c r="BH13" s="2">
        <v>36.090000000000003</v>
      </c>
      <c r="BI13" s="2">
        <v>819364</v>
      </c>
      <c r="BJ13" s="2">
        <v>819363.6</v>
      </c>
      <c r="BK13" s="2">
        <v>0</v>
      </c>
      <c r="BL13" s="1" t="s">
        <v>255</v>
      </c>
      <c r="BM13" s="1" t="s">
        <v>161</v>
      </c>
      <c r="BP13" s="1" t="s">
        <v>134</v>
      </c>
      <c r="BQ13" s="1" t="s">
        <v>114</v>
      </c>
      <c r="BR13" s="1">
        <v>0</v>
      </c>
      <c r="BS13" s="1">
        <v>0</v>
      </c>
      <c r="BU13" s="1" t="s">
        <v>197</v>
      </c>
      <c r="BX13" s="1">
        <v>0</v>
      </c>
      <c r="BY13" s="1">
        <v>0</v>
      </c>
      <c r="BZ13" s="2">
        <v>0</v>
      </c>
      <c r="CA13" s="1" t="s">
        <v>117</v>
      </c>
      <c r="CC13" s="1" t="s">
        <v>137</v>
      </c>
      <c r="CD13" s="1">
        <v>2019</v>
      </c>
      <c r="CE13" s="2">
        <v>0</v>
      </c>
      <c r="CF13" s="2">
        <v>0</v>
      </c>
      <c r="CG13" s="2">
        <v>0</v>
      </c>
      <c r="CH13" s="2">
        <v>0</v>
      </c>
      <c r="CI13" s="2">
        <v>0</v>
      </c>
      <c r="CJ13" s="2">
        <v>0</v>
      </c>
      <c r="CK13" s="2">
        <v>0</v>
      </c>
      <c r="CL13" s="2">
        <v>0</v>
      </c>
      <c r="CM13" s="2">
        <v>0</v>
      </c>
      <c r="CN13" s="2">
        <v>0</v>
      </c>
      <c r="CO13" s="2">
        <v>0</v>
      </c>
      <c r="CP13" s="1">
        <v>2018</v>
      </c>
      <c r="CQ13" s="6">
        <v>0</v>
      </c>
      <c r="CR13" s="6">
        <v>0</v>
      </c>
      <c r="CS13" s="6">
        <v>0</v>
      </c>
      <c r="CT13" s="6">
        <v>0</v>
      </c>
      <c r="CU13" s="6">
        <v>2088</v>
      </c>
      <c r="CV13" s="6">
        <v>94050</v>
      </c>
      <c r="CW13" s="6">
        <v>94050</v>
      </c>
      <c r="CX13" s="6">
        <v>91962</v>
      </c>
      <c r="CY13" s="6">
        <v>2088</v>
      </c>
      <c r="CZ13" s="6">
        <v>0</v>
      </c>
      <c r="DA13" s="6">
        <v>2088</v>
      </c>
      <c r="DB13" s="1">
        <v>0</v>
      </c>
      <c r="DC13" s="1">
        <v>0</v>
      </c>
      <c r="DF13" s="2">
        <v>0</v>
      </c>
      <c r="DG13" s="2">
        <v>5.5595810602900002</v>
      </c>
      <c r="DH13" s="7">
        <f t="shared" si="8"/>
        <v>0.29556518130196707</v>
      </c>
      <c r="DI13" s="6">
        <f t="shared" si="9"/>
        <v>0.1147842056932966</v>
      </c>
      <c r="DJ13" s="5">
        <f t="shared" si="10"/>
        <v>27797.905301449999</v>
      </c>
      <c r="DK13" s="5">
        <f t="shared" si="11"/>
        <v>1.5</v>
      </c>
      <c r="DL13" s="9">
        <f t="shared" si="12"/>
        <v>363263.0264793486</v>
      </c>
      <c r="DM13">
        <f>COUNTIF('Impacted Properties'!$A$1:$A$20,Export_Output_Red_A_4!R13)</f>
        <v>0</v>
      </c>
      <c r="DN13" s="9">
        <f t="shared" si="5"/>
        <v>67000</v>
      </c>
      <c r="DO13" s="9">
        <f t="shared" si="13"/>
        <v>430300</v>
      </c>
      <c r="DP13" s="6">
        <f t="shared" si="7"/>
        <v>27797.905301449999</v>
      </c>
    </row>
    <row r="14" spans="1:120" ht="30" x14ac:dyDescent="0.25">
      <c r="A14" s="1">
        <v>65767</v>
      </c>
      <c r="B14" s="2">
        <v>1198377</v>
      </c>
      <c r="C14" s="1" t="s">
        <v>273</v>
      </c>
      <c r="H14" s="2">
        <v>1540783.84403</v>
      </c>
      <c r="I14" s="2">
        <v>5875.5132887299997</v>
      </c>
      <c r="J14" s="2">
        <v>1540783.83008</v>
      </c>
      <c r="K14" s="2">
        <v>5875.5132887299997</v>
      </c>
      <c r="P14" s="1" t="s">
        <v>274</v>
      </c>
      <c r="Q14" s="1">
        <v>61527</v>
      </c>
      <c r="R14" s="1">
        <v>1198377</v>
      </c>
      <c r="S14" s="1" t="s">
        <v>273</v>
      </c>
      <c r="T14" s="1" t="s">
        <v>275</v>
      </c>
      <c r="U14" s="1" t="s">
        <v>114</v>
      </c>
      <c r="V14" s="2">
        <v>100</v>
      </c>
      <c r="Y14" s="1" t="s">
        <v>276</v>
      </c>
      <c r="AA14" s="1" t="s">
        <v>124</v>
      </c>
      <c r="AB14" s="1" t="s">
        <v>125</v>
      </c>
      <c r="AC14" s="1" t="s">
        <v>277</v>
      </c>
      <c r="AD14" s="1" t="s">
        <v>154</v>
      </c>
      <c r="AE14" s="1" t="s">
        <v>255</v>
      </c>
      <c r="AF14" s="1" t="s">
        <v>256</v>
      </c>
      <c r="AG14" s="1" t="s">
        <v>257</v>
      </c>
      <c r="AH14" s="1" t="s">
        <v>158</v>
      </c>
      <c r="AI14" s="1" t="s">
        <v>278</v>
      </c>
      <c r="AJ14" s="1" t="s">
        <v>279</v>
      </c>
      <c r="AL14" s="1" t="s">
        <v>280</v>
      </c>
      <c r="AM14" s="1">
        <v>0</v>
      </c>
      <c r="AN14" s="2">
        <v>0</v>
      </c>
      <c r="AO14" s="1" t="s">
        <v>281</v>
      </c>
      <c r="AQ14" s="1" t="s">
        <v>260</v>
      </c>
      <c r="AS14" s="1" t="s">
        <v>124</v>
      </c>
      <c r="AT14" s="1" t="s">
        <v>125</v>
      </c>
      <c r="AU14" s="1" t="s">
        <v>126</v>
      </c>
      <c r="AV14" s="3" t="s">
        <v>282</v>
      </c>
      <c r="AX14" s="1" t="s">
        <v>128</v>
      </c>
      <c r="BA14" s="1" t="s">
        <v>130</v>
      </c>
      <c r="BD14" s="1" t="s">
        <v>283</v>
      </c>
      <c r="BE14" s="4">
        <v>40673</v>
      </c>
      <c r="BF14" s="1" t="s">
        <v>284</v>
      </c>
      <c r="BG14" s="2">
        <v>36</v>
      </c>
      <c r="BH14" s="2">
        <v>36</v>
      </c>
      <c r="BI14" s="2">
        <v>1568160</v>
      </c>
      <c r="BJ14" s="2">
        <v>1568160</v>
      </c>
      <c r="BK14" s="2">
        <v>0</v>
      </c>
      <c r="BL14" s="1" t="s">
        <v>255</v>
      </c>
      <c r="BM14" s="1" t="s">
        <v>285</v>
      </c>
      <c r="BP14" s="1" t="s">
        <v>134</v>
      </c>
      <c r="BQ14" s="1" t="s">
        <v>114</v>
      </c>
      <c r="BR14" s="1">
        <v>0</v>
      </c>
      <c r="BS14" s="1">
        <v>0</v>
      </c>
      <c r="BU14" s="1" t="s">
        <v>162</v>
      </c>
      <c r="BX14" s="1">
        <v>0</v>
      </c>
      <c r="BY14" s="1">
        <v>0</v>
      </c>
      <c r="BZ14" s="2">
        <v>0</v>
      </c>
      <c r="CA14" s="1" t="s">
        <v>117</v>
      </c>
      <c r="CC14" s="1" t="s">
        <v>137</v>
      </c>
      <c r="CD14" s="1">
        <v>2019</v>
      </c>
      <c r="CE14" s="2">
        <v>0</v>
      </c>
      <c r="CF14" s="2">
        <v>0</v>
      </c>
      <c r="CG14" s="2">
        <v>0</v>
      </c>
      <c r="CH14" s="2">
        <v>0</v>
      </c>
      <c r="CI14" s="2">
        <v>0</v>
      </c>
      <c r="CJ14" s="2">
        <v>0</v>
      </c>
      <c r="CK14" s="2">
        <v>0</v>
      </c>
      <c r="CL14" s="2">
        <v>0</v>
      </c>
      <c r="CM14" s="2">
        <v>0</v>
      </c>
      <c r="CN14" s="2">
        <v>0</v>
      </c>
      <c r="CO14" s="2">
        <v>0</v>
      </c>
      <c r="CP14" s="1">
        <v>2018</v>
      </c>
      <c r="CQ14" s="6">
        <v>9236</v>
      </c>
      <c r="CR14" s="6">
        <v>0</v>
      </c>
      <c r="CS14" s="6">
        <v>6000</v>
      </c>
      <c r="CT14" s="6">
        <v>0</v>
      </c>
      <c r="CU14" s="6">
        <v>2765</v>
      </c>
      <c r="CV14" s="6">
        <v>210000</v>
      </c>
      <c r="CW14" s="6">
        <v>225236</v>
      </c>
      <c r="CX14" s="6">
        <v>207235</v>
      </c>
      <c r="CY14" s="6">
        <v>18001</v>
      </c>
      <c r="CZ14" s="6">
        <v>0</v>
      </c>
      <c r="DA14" s="6">
        <v>18001</v>
      </c>
      <c r="DB14" s="1">
        <v>0</v>
      </c>
      <c r="DC14" s="1">
        <v>0</v>
      </c>
      <c r="DF14" s="2">
        <v>0</v>
      </c>
      <c r="DG14" s="2">
        <v>0.57079002348800001</v>
      </c>
      <c r="DH14" s="7">
        <f t="shared" si="8"/>
        <v>1.5855278430222223E-2</v>
      </c>
      <c r="DI14" s="6">
        <f t="shared" si="9"/>
        <v>0.13774104683195593</v>
      </c>
      <c r="DJ14" s="5">
        <f t="shared" si="10"/>
        <v>3424.7401409280005</v>
      </c>
      <c r="DK14" s="5">
        <f t="shared" si="11"/>
        <v>1.5</v>
      </c>
      <c r="DL14" s="9">
        <f t="shared" si="12"/>
        <v>37295.420134705921</v>
      </c>
      <c r="DM14">
        <f>COUNTIF('Impacted Properties'!$A$1:$A$20,Export_Output_Red_A_4!R14)</f>
        <v>1</v>
      </c>
      <c r="DN14" s="9">
        <f t="shared" si="5"/>
        <v>67000</v>
      </c>
      <c r="DO14" s="9">
        <f t="shared" si="13"/>
        <v>0</v>
      </c>
      <c r="DP14" s="6">
        <f t="shared" si="7"/>
        <v>0</v>
      </c>
    </row>
    <row r="15" spans="1:120" ht="30" x14ac:dyDescent="0.25">
      <c r="A15" s="1">
        <v>194610</v>
      </c>
      <c r="B15" s="2">
        <v>1198402</v>
      </c>
      <c r="C15" s="1" t="s">
        <v>286</v>
      </c>
      <c r="H15" s="2">
        <v>5301397.7537599998</v>
      </c>
      <c r="I15" s="2">
        <v>9377.5186335399994</v>
      </c>
      <c r="J15" s="2">
        <v>5301397.7109399997</v>
      </c>
      <c r="K15" s="2">
        <v>9377.5186335399994</v>
      </c>
      <c r="P15" s="1" t="s">
        <v>287</v>
      </c>
      <c r="Q15" s="1">
        <v>61528</v>
      </c>
      <c r="R15" s="1">
        <v>1198402</v>
      </c>
      <c r="S15" s="1" t="s">
        <v>286</v>
      </c>
      <c r="T15" s="1" t="s">
        <v>288</v>
      </c>
      <c r="U15" s="1" t="s">
        <v>114</v>
      </c>
      <c r="V15" s="2">
        <v>100</v>
      </c>
      <c r="X15" s="1" t="s">
        <v>289</v>
      </c>
      <c r="Y15" s="1" t="s">
        <v>290</v>
      </c>
      <c r="AA15" s="1" t="s">
        <v>291</v>
      </c>
      <c r="AB15" s="1" t="s">
        <v>125</v>
      </c>
      <c r="AC15" s="1" t="s">
        <v>292</v>
      </c>
      <c r="AD15" s="1" t="s">
        <v>154</v>
      </c>
      <c r="AE15" s="1" t="s">
        <v>255</v>
      </c>
      <c r="AF15" s="1" t="s">
        <v>293</v>
      </c>
      <c r="AG15" s="1" t="s">
        <v>257</v>
      </c>
      <c r="AH15" s="1" t="s">
        <v>121</v>
      </c>
      <c r="AI15" s="1" t="s">
        <v>294</v>
      </c>
      <c r="AJ15" s="1" t="s">
        <v>295</v>
      </c>
      <c r="AL15" s="1" t="s">
        <v>280</v>
      </c>
      <c r="AM15" s="1">
        <v>0</v>
      </c>
      <c r="AN15" s="2">
        <v>0</v>
      </c>
      <c r="AO15" s="1" t="s">
        <v>296</v>
      </c>
      <c r="AQ15" s="1" t="s">
        <v>260</v>
      </c>
      <c r="AS15" s="1" t="s">
        <v>124</v>
      </c>
      <c r="AT15" s="1" t="s">
        <v>125</v>
      </c>
      <c r="AU15" s="1" t="s">
        <v>126</v>
      </c>
      <c r="AV15" s="3" t="s">
        <v>297</v>
      </c>
      <c r="AX15" s="1" t="s">
        <v>128</v>
      </c>
      <c r="BA15" s="1" t="s">
        <v>130</v>
      </c>
      <c r="BD15" s="1" t="s">
        <v>298</v>
      </c>
      <c r="BE15" s="4">
        <v>41901</v>
      </c>
      <c r="BF15" s="1" t="s">
        <v>174</v>
      </c>
      <c r="BG15" s="2">
        <v>123.63</v>
      </c>
      <c r="BH15" s="2">
        <v>153.97</v>
      </c>
      <c r="BI15" s="2">
        <v>5385322.7999999998</v>
      </c>
      <c r="BJ15" s="2">
        <v>5385322.7999999998</v>
      </c>
      <c r="BK15" s="2">
        <v>0</v>
      </c>
      <c r="BL15" s="1" t="s">
        <v>255</v>
      </c>
      <c r="BM15" s="1" t="s">
        <v>299</v>
      </c>
      <c r="BP15" s="1" t="s">
        <v>134</v>
      </c>
      <c r="BQ15" s="1" t="s">
        <v>114</v>
      </c>
      <c r="BR15" s="1">
        <v>0</v>
      </c>
      <c r="BS15" s="1">
        <v>0</v>
      </c>
      <c r="BU15" s="1" t="s">
        <v>175</v>
      </c>
      <c r="BX15" s="1">
        <v>0</v>
      </c>
      <c r="BY15" s="1">
        <v>0</v>
      </c>
      <c r="BZ15" s="2">
        <v>0</v>
      </c>
      <c r="CA15" s="1" t="s">
        <v>117</v>
      </c>
      <c r="CC15" s="1" t="s">
        <v>137</v>
      </c>
      <c r="CD15" s="1">
        <v>2019</v>
      </c>
      <c r="CE15" s="2">
        <v>0</v>
      </c>
      <c r="CF15" s="2">
        <v>0</v>
      </c>
      <c r="CG15" s="2">
        <v>0</v>
      </c>
      <c r="CH15" s="2">
        <v>0</v>
      </c>
      <c r="CI15" s="2">
        <v>0</v>
      </c>
      <c r="CJ15" s="2">
        <v>0</v>
      </c>
      <c r="CK15" s="2">
        <v>0</v>
      </c>
      <c r="CL15" s="2">
        <v>0</v>
      </c>
      <c r="CM15" s="2">
        <v>0</v>
      </c>
      <c r="CN15" s="2">
        <v>0</v>
      </c>
      <c r="CO15" s="2">
        <v>0</v>
      </c>
      <c r="CP15" s="1">
        <v>2018</v>
      </c>
      <c r="CQ15" s="6">
        <v>0</v>
      </c>
      <c r="CR15" s="6">
        <v>3194</v>
      </c>
      <c r="CS15" s="6">
        <v>0</v>
      </c>
      <c r="CT15" s="6">
        <v>0</v>
      </c>
      <c r="CU15" s="6">
        <v>18753</v>
      </c>
      <c r="CV15" s="6">
        <v>741780</v>
      </c>
      <c r="CW15" s="6">
        <v>744974</v>
      </c>
      <c r="CX15" s="6">
        <v>723027</v>
      </c>
      <c r="CY15" s="6">
        <v>21947</v>
      </c>
      <c r="CZ15" s="6">
        <v>0</v>
      </c>
      <c r="DA15" s="6">
        <v>21947</v>
      </c>
      <c r="DB15" s="1">
        <v>0</v>
      </c>
      <c r="DC15" s="1">
        <v>0</v>
      </c>
      <c r="DF15" s="2">
        <v>0</v>
      </c>
      <c r="DG15" s="2">
        <v>16.644900588900001</v>
      </c>
      <c r="DH15" s="7">
        <f t="shared" si="8"/>
        <v>0.13463480214268383</v>
      </c>
      <c r="DI15" s="6">
        <f t="shared" si="9"/>
        <v>0.13774104683195593</v>
      </c>
      <c r="DJ15" s="5">
        <f t="shared" si="10"/>
        <v>99869.403533400007</v>
      </c>
      <c r="DK15" s="5">
        <f t="shared" si="11"/>
        <v>1.5</v>
      </c>
      <c r="DL15" s="9">
        <f t="shared" si="12"/>
        <v>1087577.8044787261</v>
      </c>
      <c r="DM15">
        <f>COUNTIF('Impacted Properties'!$A$1:$A$20,Export_Output_Red_A_4!R15)</f>
        <v>0</v>
      </c>
      <c r="DN15" s="9">
        <f t="shared" si="5"/>
        <v>67000</v>
      </c>
      <c r="DO15" s="9">
        <f t="shared" si="13"/>
        <v>1154600</v>
      </c>
      <c r="DP15" s="6">
        <f t="shared" si="7"/>
        <v>99869.403533400007</v>
      </c>
    </row>
    <row r="16" spans="1:120" x14ac:dyDescent="0.25">
      <c r="A16" s="1">
        <v>165977</v>
      </c>
      <c r="B16" s="2">
        <v>1198616</v>
      </c>
      <c r="C16" s="1" t="s">
        <v>300</v>
      </c>
      <c r="H16" s="2">
        <v>5199671.6063900003</v>
      </c>
      <c r="I16" s="2">
        <v>10200.623341300001</v>
      </c>
      <c r="J16" s="2">
        <v>5242118.1718800003</v>
      </c>
      <c r="K16" s="2">
        <v>10095.3466747</v>
      </c>
      <c r="P16" s="1" t="s">
        <v>301</v>
      </c>
      <c r="Q16" s="1">
        <v>61540</v>
      </c>
      <c r="R16" s="1">
        <v>1198616</v>
      </c>
      <c r="S16" s="1" t="s">
        <v>300</v>
      </c>
      <c r="T16" s="1" t="s">
        <v>302</v>
      </c>
      <c r="U16" s="1" t="s">
        <v>114</v>
      </c>
      <c r="V16" s="2">
        <v>100</v>
      </c>
      <c r="Y16" s="1" t="s">
        <v>303</v>
      </c>
      <c r="AA16" s="1" t="s">
        <v>304</v>
      </c>
      <c r="AB16" s="1" t="s">
        <v>125</v>
      </c>
      <c r="AC16" s="1" t="s">
        <v>305</v>
      </c>
      <c r="AD16" s="1" t="s">
        <v>154</v>
      </c>
      <c r="AE16" s="1" t="s">
        <v>255</v>
      </c>
      <c r="AF16" s="1" t="s">
        <v>293</v>
      </c>
      <c r="AG16" s="1" t="s">
        <v>257</v>
      </c>
      <c r="AH16" s="1" t="s">
        <v>121</v>
      </c>
      <c r="AI16" s="1" t="s">
        <v>306</v>
      </c>
      <c r="AJ16" s="1" t="s">
        <v>307</v>
      </c>
      <c r="AM16" s="1">
        <v>0</v>
      </c>
      <c r="AN16" s="2">
        <v>0</v>
      </c>
      <c r="AX16" s="1" t="s">
        <v>128</v>
      </c>
      <c r="BA16" s="1" t="s">
        <v>130</v>
      </c>
      <c r="BD16" s="1" t="s">
        <v>308</v>
      </c>
      <c r="BE16" s="4">
        <v>43007</v>
      </c>
      <c r="BF16" s="1" t="s">
        <v>309</v>
      </c>
      <c r="BG16" s="2">
        <v>122.39</v>
      </c>
      <c r="BH16" s="2">
        <v>122.39</v>
      </c>
      <c r="BI16" s="2">
        <v>5331308</v>
      </c>
      <c r="BJ16" s="2">
        <v>5331308.4000000004</v>
      </c>
      <c r="BK16" s="2">
        <v>0</v>
      </c>
      <c r="BL16" s="1" t="s">
        <v>255</v>
      </c>
      <c r="BM16" s="1" t="s">
        <v>161</v>
      </c>
      <c r="BP16" s="1" t="s">
        <v>134</v>
      </c>
      <c r="BQ16" s="1" t="s">
        <v>114</v>
      </c>
      <c r="BR16" s="1">
        <v>0</v>
      </c>
      <c r="BS16" s="1">
        <v>0</v>
      </c>
      <c r="BU16" s="1" t="s">
        <v>162</v>
      </c>
      <c r="BX16" s="1">
        <v>0</v>
      </c>
      <c r="BY16" s="1">
        <v>0</v>
      </c>
      <c r="BZ16" s="2">
        <v>0</v>
      </c>
      <c r="CA16" s="1" t="s">
        <v>117</v>
      </c>
      <c r="CC16" s="1" t="s">
        <v>137</v>
      </c>
      <c r="CD16" s="1">
        <v>2019</v>
      </c>
      <c r="CE16" s="2">
        <v>0</v>
      </c>
      <c r="CF16" s="2">
        <v>0</v>
      </c>
      <c r="CG16" s="2">
        <v>0</v>
      </c>
      <c r="CH16" s="2">
        <v>0</v>
      </c>
      <c r="CI16" s="2">
        <v>0</v>
      </c>
      <c r="CJ16" s="2">
        <v>0</v>
      </c>
      <c r="CK16" s="2">
        <v>0</v>
      </c>
      <c r="CL16" s="2">
        <v>0</v>
      </c>
      <c r="CM16" s="2">
        <v>0</v>
      </c>
      <c r="CN16" s="2">
        <v>0</v>
      </c>
      <c r="CO16" s="2">
        <v>0</v>
      </c>
      <c r="CP16" s="1">
        <v>2018</v>
      </c>
      <c r="CQ16" s="6">
        <v>0</v>
      </c>
      <c r="CR16" s="6">
        <v>0</v>
      </c>
      <c r="CS16" s="6">
        <v>0</v>
      </c>
      <c r="CT16" s="6">
        <v>0</v>
      </c>
      <c r="CU16" s="6">
        <v>9669</v>
      </c>
      <c r="CV16" s="6">
        <v>734340</v>
      </c>
      <c r="CW16" s="6">
        <v>734340</v>
      </c>
      <c r="CX16" s="6">
        <v>724671</v>
      </c>
      <c r="CY16" s="6">
        <v>9669</v>
      </c>
      <c r="CZ16" s="6">
        <v>0</v>
      </c>
      <c r="DA16" s="6">
        <v>9669</v>
      </c>
      <c r="DB16" s="1">
        <v>0</v>
      </c>
      <c r="DC16" s="1">
        <v>0</v>
      </c>
      <c r="DF16" s="2">
        <v>0</v>
      </c>
      <c r="DG16" s="2">
        <v>16.523996799500001</v>
      </c>
      <c r="DH16" s="7">
        <f t="shared" si="8"/>
        <v>0.1350110041629218</v>
      </c>
      <c r="DI16" s="6">
        <f t="shared" si="9"/>
        <v>0.13774104683195593</v>
      </c>
      <c r="DJ16" s="5">
        <f t="shared" si="10"/>
        <v>99143.980796999997</v>
      </c>
      <c r="DK16" s="5">
        <f t="shared" si="11"/>
        <v>1.5</v>
      </c>
      <c r="DL16" s="9">
        <f t="shared" si="12"/>
        <v>1079677.95087933</v>
      </c>
      <c r="DM16">
        <f>COUNTIF('Impacted Properties'!$A$1:$A$20,Export_Output_Red_A_4!R16)</f>
        <v>0</v>
      </c>
      <c r="DN16" s="9">
        <f t="shared" si="5"/>
        <v>67000</v>
      </c>
      <c r="DO16" s="9">
        <f t="shared" si="13"/>
        <v>1146700</v>
      </c>
      <c r="DP16" s="6">
        <f t="shared" si="7"/>
        <v>99143.980796999997</v>
      </c>
    </row>
    <row r="17" spans="1:120" x14ac:dyDescent="0.25">
      <c r="A17" s="1">
        <v>159483</v>
      </c>
      <c r="B17" s="2">
        <v>1198634</v>
      </c>
      <c r="C17" s="1" t="s">
        <v>310</v>
      </c>
      <c r="H17" s="2">
        <v>1355296.56232</v>
      </c>
      <c r="I17" s="2">
        <v>8642.5050785999993</v>
      </c>
      <c r="J17" s="2">
        <v>1355296.5527300001</v>
      </c>
      <c r="K17" s="2">
        <v>8642.5050785999993</v>
      </c>
      <c r="P17" s="1" t="s">
        <v>311</v>
      </c>
      <c r="Q17" s="1">
        <v>61541</v>
      </c>
      <c r="R17" s="1">
        <v>1198634</v>
      </c>
      <c r="S17" s="1" t="s">
        <v>310</v>
      </c>
      <c r="T17" s="1" t="s">
        <v>288</v>
      </c>
      <c r="U17" s="1" t="s">
        <v>114</v>
      </c>
      <c r="V17" s="2">
        <v>100</v>
      </c>
      <c r="X17" s="1" t="s">
        <v>289</v>
      </c>
      <c r="Y17" s="1" t="s">
        <v>290</v>
      </c>
      <c r="AA17" s="1" t="s">
        <v>291</v>
      </c>
      <c r="AB17" s="1" t="s">
        <v>125</v>
      </c>
      <c r="AC17" s="1" t="s">
        <v>292</v>
      </c>
      <c r="AD17" s="1" t="s">
        <v>154</v>
      </c>
      <c r="AE17" s="1" t="s">
        <v>255</v>
      </c>
      <c r="AF17" s="1" t="s">
        <v>293</v>
      </c>
      <c r="AG17" s="1" t="s">
        <v>257</v>
      </c>
      <c r="AH17" s="1" t="s">
        <v>121</v>
      </c>
      <c r="AI17" s="1" t="s">
        <v>312</v>
      </c>
      <c r="AJ17" s="1" t="s">
        <v>313</v>
      </c>
      <c r="AM17" s="1">
        <v>0</v>
      </c>
      <c r="AN17" s="2">
        <v>0</v>
      </c>
      <c r="AX17" s="1" t="s">
        <v>128</v>
      </c>
      <c r="BA17" s="1" t="s">
        <v>130</v>
      </c>
      <c r="BD17" s="1" t="s">
        <v>298</v>
      </c>
      <c r="BE17" s="4">
        <v>41901</v>
      </c>
      <c r="BF17" s="1" t="s">
        <v>174</v>
      </c>
      <c r="BG17" s="2">
        <v>30.34</v>
      </c>
      <c r="BH17" s="2">
        <v>153.97</v>
      </c>
      <c r="BI17" s="2">
        <v>1321610.3999999999</v>
      </c>
      <c r="BJ17" s="2">
        <v>1321610.3999999999</v>
      </c>
      <c r="BK17" s="2">
        <v>0</v>
      </c>
      <c r="BL17" s="1" t="s">
        <v>255</v>
      </c>
      <c r="BM17" s="1" t="s">
        <v>161</v>
      </c>
      <c r="BP17" s="1" t="s">
        <v>134</v>
      </c>
      <c r="BQ17" s="1" t="s">
        <v>114</v>
      </c>
      <c r="BR17" s="1">
        <v>0</v>
      </c>
      <c r="BS17" s="1">
        <v>0</v>
      </c>
      <c r="BU17" s="1" t="s">
        <v>175</v>
      </c>
      <c r="BX17" s="1">
        <v>0</v>
      </c>
      <c r="BY17" s="1">
        <v>0</v>
      </c>
      <c r="BZ17" s="2">
        <v>0</v>
      </c>
      <c r="CA17" s="1" t="s">
        <v>117</v>
      </c>
      <c r="CC17" s="1" t="s">
        <v>137</v>
      </c>
      <c r="CD17" s="1">
        <v>2019</v>
      </c>
      <c r="CE17" s="2">
        <v>0</v>
      </c>
      <c r="CF17" s="2">
        <v>0</v>
      </c>
      <c r="CG17" s="2">
        <v>0</v>
      </c>
      <c r="CH17" s="2">
        <v>0</v>
      </c>
      <c r="CI17" s="2">
        <v>0</v>
      </c>
      <c r="CJ17" s="2">
        <v>0</v>
      </c>
      <c r="CK17" s="2">
        <v>0</v>
      </c>
      <c r="CL17" s="2">
        <v>0</v>
      </c>
      <c r="CM17" s="2">
        <v>0</v>
      </c>
      <c r="CN17" s="2">
        <v>0</v>
      </c>
      <c r="CO17" s="2">
        <v>0</v>
      </c>
      <c r="CP17" s="1">
        <v>2018</v>
      </c>
      <c r="CQ17" s="6">
        <v>0</v>
      </c>
      <c r="CR17" s="6">
        <v>0</v>
      </c>
      <c r="CS17" s="6">
        <v>0</v>
      </c>
      <c r="CT17" s="6">
        <v>0</v>
      </c>
      <c r="CU17" s="6">
        <v>4915</v>
      </c>
      <c r="CV17" s="6">
        <v>182040</v>
      </c>
      <c r="CW17" s="6">
        <v>182040</v>
      </c>
      <c r="CX17" s="6">
        <v>177125</v>
      </c>
      <c r="CY17" s="6">
        <v>4915</v>
      </c>
      <c r="CZ17" s="6">
        <v>0</v>
      </c>
      <c r="DA17" s="6">
        <v>4915</v>
      </c>
      <c r="DB17" s="1">
        <v>0</v>
      </c>
      <c r="DC17" s="1">
        <v>0</v>
      </c>
      <c r="DF17" s="2">
        <v>0</v>
      </c>
      <c r="DG17" s="2">
        <v>2.47266470829</v>
      </c>
      <c r="DH17" s="7">
        <f t="shared" si="8"/>
        <v>8.1498507194792361E-2</v>
      </c>
      <c r="DI17" s="6">
        <f t="shared" si="9"/>
        <v>0.13774104683195593</v>
      </c>
      <c r="DJ17" s="5">
        <f t="shared" si="10"/>
        <v>14835.988249739999</v>
      </c>
      <c r="DK17" s="5">
        <f t="shared" si="11"/>
        <v>1.5</v>
      </c>
      <c r="DL17" s="9">
        <f t="shared" si="12"/>
        <v>161563.91203966859</v>
      </c>
      <c r="DM17">
        <f>COUNTIF('Impacted Properties'!$A$1:$A$20,Export_Output_Red_A_4!R17)</f>
        <v>0</v>
      </c>
      <c r="DN17" s="9">
        <f t="shared" si="5"/>
        <v>67000</v>
      </c>
      <c r="DO17" s="9">
        <f t="shared" si="13"/>
        <v>228600</v>
      </c>
      <c r="DP17" s="6">
        <f t="shared" si="7"/>
        <v>14835.988249739999</v>
      </c>
    </row>
    <row r="18" spans="1:120" x14ac:dyDescent="0.25">
      <c r="A18" s="1">
        <v>272455</v>
      </c>
      <c r="B18" s="2">
        <v>1198689</v>
      </c>
      <c r="C18" s="1" t="s">
        <v>314</v>
      </c>
      <c r="H18" s="2">
        <v>1015056.2282</v>
      </c>
      <c r="I18" s="2">
        <v>8016.5624477299998</v>
      </c>
      <c r="J18" s="2">
        <v>1022029.79883</v>
      </c>
      <c r="K18" s="2">
        <v>8026.6797637500003</v>
      </c>
      <c r="P18" s="1" t="s">
        <v>315</v>
      </c>
      <c r="Q18" s="1">
        <v>61544</v>
      </c>
      <c r="R18" s="1">
        <v>1198689</v>
      </c>
      <c r="S18" s="1" t="s">
        <v>314</v>
      </c>
      <c r="T18" s="1" t="s">
        <v>316</v>
      </c>
      <c r="U18" s="1" t="s">
        <v>114</v>
      </c>
      <c r="V18" s="2">
        <v>100</v>
      </c>
      <c r="Y18" s="1" t="s">
        <v>317</v>
      </c>
      <c r="AA18" s="1" t="s">
        <v>124</v>
      </c>
      <c r="AB18" s="1" t="s">
        <v>125</v>
      </c>
      <c r="AC18" s="1" t="s">
        <v>318</v>
      </c>
      <c r="AD18" s="1" t="s">
        <v>154</v>
      </c>
      <c r="AE18" s="1" t="s">
        <v>255</v>
      </c>
      <c r="AF18" s="1" t="s">
        <v>293</v>
      </c>
      <c r="AG18" s="1" t="s">
        <v>257</v>
      </c>
      <c r="AH18" s="1" t="s">
        <v>121</v>
      </c>
      <c r="AI18" s="1" t="s">
        <v>319</v>
      </c>
      <c r="AJ18" s="1" t="s">
        <v>320</v>
      </c>
      <c r="AM18" s="1">
        <v>0</v>
      </c>
      <c r="AN18" s="2">
        <v>0</v>
      </c>
      <c r="AX18" s="1" t="s">
        <v>128</v>
      </c>
      <c r="BA18" s="1" t="s">
        <v>130</v>
      </c>
      <c r="BD18" s="1" t="s">
        <v>321</v>
      </c>
      <c r="BE18" s="4">
        <v>35663</v>
      </c>
      <c r="BF18" s="1" t="s">
        <v>322</v>
      </c>
      <c r="BG18" s="2">
        <v>20.65</v>
      </c>
      <c r="BH18" s="2">
        <v>21.65</v>
      </c>
      <c r="BI18" s="2">
        <v>899514</v>
      </c>
      <c r="BJ18" s="2">
        <v>899514</v>
      </c>
      <c r="BK18" s="2">
        <v>0</v>
      </c>
      <c r="BL18" s="1" t="s">
        <v>255</v>
      </c>
      <c r="BM18" s="1" t="s">
        <v>161</v>
      </c>
      <c r="BP18" s="1" t="s">
        <v>134</v>
      </c>
      <c r="BQ18" s="1" t="s">
        <v>114</v>
      </c>
      <c r="BR18" s="1">
        <v>0</v>
      </c>
      <c r="BS18" s="1">
        <v>0</v>
      </c>
      <c r="BT18" s="1" t="s">
        <v>323</v>
      </c>
      <c r="BU18" s="1" t="s">
        <v>197</v>
      </c>
      <c r="BX18" s="1">
        <v>0</v>
      </c>
      <c r="BY18" s="1">
        <v>0</v>
      </c>
      <c r="BZ18" s="2">
        <v>0</v>
      </c>
      <c r="CA18" s="1" t="s">
        <v>117</v>
      </c>
      <c r="CC18" s="1" t="s">
        <v>137</v>
      </c>
      <c r="CD18" s="1">
        <v>2019</v>
      </c>
      <c r="CE18" s="2">
        <v>0</v>
      </c>
      <c r="CF18" s="2">
        <v>0</v>
      </c>
      <c r="CG18" s="2">
        <v>0</v>
      </c>
      <c r="CH18" s="2">
        <v>0</v>
      </c>
      <c r="CI18" s="2">
        <v>0</v>
      </c>
      <c r="CJ18" s="2">
        <v>0</v>
      </c>
      <c r="CK18" s="2">
        <v>0</v>
      </c>
      <c r="CL18" s="2">
        <v>0</v>
      </c>
      <c r="CM18" s="2">
        <v>0</v>
      </c>
      <c r="CN18" s="2">
        <v>0</v>
      </c>
      <c r="CO18" s="2">
        <v>0</v>
      </c>
      <c r="CP18" s="1">
        <v>2018</v>
      </c>
      <c r="CQ18" s="6">
        <v>0</v>
      </c>
      <c r="CR18" s="6">
        <v>0</v>
      </c>
      <c r="CS18" s="6">
        <v>0</v>
      </c>
      <c r="CT18" s="6">
        <v>0</v>
      </c>
      <c r="CU18" s="6">
        <v>2292</v>
      </c>
      <c r="CV18" s="6">
        <v>185850</v>
      </c>
      <c r="CW18" s="6">
        <v>185850</v>
      </c>
      <c r="CX18" s="6">
        <v>183558</v>
      </c>
      <c r="CY18" s="6">
        <v>2292</v>
      </c>
      <c r="CZ18" s="6">
        <v>0</v>
      </c>
      <c r="DA18" s="6">
        <v>2292</v>
      </c>
      <c r="DB18" s="1">
        <v>0</v>
      </c>
      <c r="DC18" s="1">
        <v>0</v>
      </c>
      <c r="DF18" s="2">
        <v>0</v>
      </c>
      <c r="DG18" s="2">
        <v>3.27428115832</v>
      </c>
      <c r="DH18" s="7">
        <f t="shared" si="8"/>
        <v>0.15856083091138012</v>
      </c>
      <c r="DI18" s="6">
        <f t="shared" si="9"/>
        <v>0.20661157024793389</v>
      </c>
      <c r="DJ18" s="5">
        <f t="shared" si="10"/>
        <v>29468.530424879998</v>
      </c>
      <c r="DK18" s="5">
        <f t="shared" si="11"/>
        <v>1.5</v>
      </c>
      <c r="DL18" s="9">
        <f t="shared" si="12"/>
        <v>213941.53088462877</v>
      </c>
      <c r="DM18">
        <f>COUNTIF('Impacted Properties'!$A$1:$A$20,Export_Output_Red_A_4!R18)</f>
        <v>1</v>
      </c>
      <c r="DN18" s="9">
        <f t="shared" si="5"/>
        <v>67000</v>
      </c>
      <c r="DO18" s="9">
        <f t="shared" si="13"/>
        <v>0</v>
      </c>
      <c r="DP18" s="6">
        <f t="shared" si="7"/>
        <v>0</v>
      </c>
    </row>
    <row r="19" spans="1:120" x14ac:dyDescent="0.25">
      <c r="A19" s="1">
        <v>282926</v>
      </c>
      <c r="B19" s="2">
        <v>1198803</v>
      </c>
      <c r="C19" s="1" t="s">
        <v>324</v>
      </c>
      <c r="H19" s="2">
        <v>404634.681851</v>
      </c>
      <c r="I19" s="2">
        <v>7909.2109333199996</v>
      </c>
      <c r="J19" s="2">
        <v>404634.67382800003</v>
      </c>
      <c r="K19" s="2">
        <v>7909.2109333199996</v>
      </c>
      <c r="P19" s="1" t="s">
        <v>325</v>
      </c>
      <c r="Q19" s="1">
        <v>61548</v>
      </c>
      <c r="R19" s="1">
        <v>1198803</v>
      </c>
      <c r="S19" s="1" t="s">
        <v>324</v>
      </c>
      <c r="T19" s="1" t="s">
        <v>326</v>
      </c>
      <c r="U19" s="1" t="s">
        <v>114</v>
      </c>
      <c r="V19" s="2">
        <v>100</v>
      </c>
      <c r="X19" s="1" t="s">
        <v>327</v>
      </c>
      <c r="Y19" s="1" t="s">
        <v>328</v>
      </c>
      <c r="AA19" s="1" t="s">
        <v>329</v>
      </c>
      <c r="AB19" s="1" t="s">
        <v>330</v>
      </c>
      <c r="AC19" s="1" t="s">
        <v>331</v>
      </c>
      <c r="AD19" s="1" t="s">
        <v>154</v>
      </c>
      <c r="AE19" s="1" t="s">
        <v>255</v>
      </c>
      <c r="AF19" s="1" t="s">
        <v>256</v>
      </c>
      <c r="AG19" s="1" t="s">
        <v>257</v>
      </c>
      <c r="AH19" s="1" t="s">
        <v>158</v>
      </c>
      <c r="AI19" s="1" t="s">
        <v>332</v>
      </c>
      <c r="AJ19" s="1" t="s">
        <v>333</v>
      </c>
      <c r="AM19" s="1">
        <v>0</v>
      </c>
      <c r="AN19" s="2">
        <v>0</v>
      </c>
      <c r="AX19" s="1" t="s">
        <v>128</v>
      </c>
      <c r="BA19" s="1" t="s">
        <v>130</v>
      </c>
      <c r="BB19" s="1" t="s">
        <v>334</v>
      </c>
      <c r="BC19" s="1" t="s">
        <v>335</v>
      </c>
      <c r="BD19" s="1" t="s">
        <v>173</v>
      </c>
      <c r="BE19" s="4">
        <v>34428</v>
      </c>
      <c r="BF19" s="1" t="s">
        <v>336</v>
      </c>
      <c r="BG19" s="2">
        <v>14</v>
      </c>
      <c r="BH19" s="2">
        <v>188.1003</v>
      </c>
      <c r="BI19" s="2">
        <v>609840</v>
      </c>
      <c r="BJ19" s="2">
        <v>609840</v>
      </c>
      <c r="BK19" s="2">
        <v>0</v>
      </c>
      <c r="BL19" s="1" t="s">
        <v>337</v>
      </c>
      <c r="BM19" s="1" t="s">
        <v>337</v>
      </c>
      <c r="BP19" s="1" t="s">
        <v>134</v>
      </c>
      <c r="BQ19" s="1" t="s">
        <v>135</v>
      </c>
      <c r="BR19" s="1">
        <v>0</v>
      </c>
      <c r="BS19" s="1">
        <v>0</v>
      </c>
      <c r="BU19" s="1" t="s">
        <v>337</v>
      </c>
      <c r="BX19" s="1">
        <v>0</v>
      </c>
      <c r="BY19" s="1">
        <v>0</v>
      </c>
      <c r="BZ19" s="2">
        <v>0</v>
      </c>
      <c r="CA19" s="1" t="s">
        <v>117</v>
      </c>
      <c r="CC19" s="1" t="s">
        <v>137</v>
      </c>
      <c r="CD19" s="1">
        <v>2019</v>
      </c>
      <c r="CE19" s="2">
        <v>0</v>
      </c>
      <c r="CF19" s="2">
        <v>0</v>
      </c>
      <c r="CG19" s="2">
        <v>0</v>
      </c>
      <c r="CH19" s="2">
        <v>0</v>
      </c>
      <c r="CI19" s="2">
        <v>0</v>
      </c>
      <c r="CJ19" s="2">
        <v>0</v>
      </c>
      <c r="CK19" s="2">
        <v>0</v>
      </c>
      <c r="CL19" s="2">
        <v>0</v>
      </c>
      <c r="CM19" s="2">
        <v>0</v>
      </c>
      <c r="CN19" s="2">
        <v>0</v>
      </c>
      <c r="CO19" s="2">
        <v>0</v>
      </c>
      <c r="CP19" s="1">
        <v>2018</v>
      </c>
      <c r="CQ19" s="6">
        <v>0</v>
      </c>
      <c r="CR19" s="6">
        <v>0</v>
      </c>
      <c r="CS19" s="6">
        <v>0</v>
      </c>
      <c r="CT19" s="6">
        <v>0</v>
      </c>
      <c r="CU19" s="6">
        <v>0</v>
      </c>
      <c r="CV19" s="6">
        <v>0</v>
      </c>
      <c r="CW19" s="6">
        <v>0</v>
      </c>
      <c r="CX19" s="6">
        <v>0</v>
      </c>
      <c r="CY19" s="6">
        <v>0</v>
      </c>
      <c r="CZ19" s="6">
        <v>0</v>
      </c>
      <c r="DA19" s="6">
        <v>0</v>
      </c>
      <c r="DB19" s="1">
        <v>0</v>
      </c>
      <c r="DC19" s="1">
        <v>0</v>
      </c>
      <c r="DF19" s="2">
        <v>0</v>
      </c>
      <c r="DG19" s="2">
        <v>1.0233525675699999</v>
      </c>
      <c r="DH19" s="7">
        <f t="shared" si="8"/>
        <v>7.3096611969285713E-2</v>
      </c>
      <c r="DI19" s="6">
        <f t="shared" si="9"/>
        <v>0</v>
      </c>
      <c r="DJ19" s="5">
        <f t="shared" si="10"/>
        <v>0</v>
      </c>
      <c r="DK19" s="5">
        <f t="shared" si="11"/>
        <v>1.5</v>
      </c>
      <c r="DL19" s="9">
        <f t="shared" si="12"/>
        <v>66865.856765023796</v>
      </c>
      <c r="DM19">
        <f>COUNTIF('Impacted Properties'!$A$1:$A$20,Export_Output_Red_A_4!R19)</f>
        <v>0</v>
      </c>
      <c r="DN19" s="9">
        <f t="shared" si="5"/>
        <v>67000</v>
      </c>
      <c r="DO19" s="9">
        <f t="shared" si="13"/>
        <v>133900</v>
      </c>
      <c r="DP19" s="6">
        <f t="shared" si="7"/>
        <v>0</v>
      </c>
    </row>
    <row r="20" spans="1:120" ht="30" x14ac:dyDescent="0.25">
      <c r="A20" s="1">
        <v>311081</v>
      </c>
      <c r="B20" s="2">
        <v>1201167</v>
      </c>
      <c r="C20" s="1" t="s">
        <v>338</v>
      </c>
      <c r="H20" s="2">
        <v>665573.61781600001</v>
      </c>
      <c r="I20" s="2">
        <v>5234.6102567799999</v>
      </c>
      <c r="J20" s="2">
        <v>694858.40234399994</v>
      </c>
      <c r="K20" s="2">
        <v>5253.6335570399997</v>
      </c>
      <c r="P20" s="1" t="s">
        <v>339</v>
      </c>
      <c r="Q20" s="1">
        <v>61662</v>
      </c>
      <c r="R20" s="1">
        <v>1201167</v>
      </c>
      <c r="S20" s="1" t="s">
        <v>338</v>
      </c>
      <c r="T20" s="1" t="s">
        <v>151</v>
      </c>
      <c r="U20" s="1" t="s">
        <v>114</v>
      </c>
      <c r="V20" s="2">
        <v>100</v>
      </c>
      <c r="Y20" s="1" t="s">
        <v>152</v>
      </c>
      <c r="AA20" s="1" t="s">
        <v>124</v>
      </c>
      <c r="AB20" s="1" t="s">
        <v>125</v>
      </c>
      <c r="AC20" s="1" t="s">
        <v>153</v>
      </c>
      <c r="AD20" s="1" t="s">
        <v>154</v>
      </c>
      <c r="AE20" s="1" t="s">
        <v>340</v>
      </c>
      <c r="AF20" s="1" t="s">
        <v>341</v>
      </c>
      <c r="AG20" s="1" t="s">
        <v>342</v>
      </c>
      <c r="AH20" s="1" t="s">
        <v>158</v>
      </c>
      <c r="AI20" s="1" t="s">
        <v>268</v>
      </c>
      <c r="AJ20" s="1" t="s">
        <v>343</v>
      </c>
      <c r="AM20" s="1">
        <v>0</v>
      </c>
      <c r="AN20" s="2">
        <v>0</v>
      </c>
      <c r="AS20" s="1" t="s">
        <v>124</v>
      </c>
      <c r="AT20" s="1" t="s">
        <v>125</v>
      </c>
      <c r="AU20" s="1" t="s">
        <v>126</v>
      </c>
      <c r="AV20" s="3" t="s">
        <v>127</v>
      </c>
      <c r="AX20" s="1" t="s">
        <v>128</v>
      </c>
      <c r="BA20" s="1" t="s">
        <v>130</v>
      </c>
      <c r="BF20" s="1" t="s">
        <v>131</v>
      </c>
      <c r="BG20" s="2">
        <v>16.5</v>
      </c>
      <c r="BH20" s="2">
        <v>38.520000000000003</v>
      </c>
      <c r="BI20" s="2">
        <v>718740</v>
      </c>
      <c r="BJ20" s="2">
        <v>718740</v>
      </c>
      <c r="BK20" s="2">
        <v>0</v>
      </c>
      <c r="BL20" s="1" t="s">
        <v>340</v>
      </c>
      <c r="BM20" s="1" t="s">
        <v>161</v>
      </c>
      <c r="BP20" s="1" t="s">
        <v>134</v>
      </c>
      <c r="BQ20" s="1" t="s">
        <v>114</v>
      </c>
      <c r="BR20" s="1">
        <v>0</v>
      </c>
      <c r="BS20" s="1">
        <v>0</v>
      </c>
      <c r="BU20" s="1" t="s">
        <v>197</v>
      </c>
      <c r="BX20" s="1">
        <v>0</v>
      </c>
      <c r="BY20" s="1">
        <v>0</v>
      </c>
      <c r="BZ20" s="2">
        <v>0</v>
      </c>
      <c r="CA20" s="1" t="s">
        <v>117</v>
      </c>
      <c r="CC20" s="1" t="s">
        <v>137</v>
      </c>
      <c r="CD20" s="1">
        <v>2019</v>
      </c>
      <c r="CE20" s="2">
        <v>0</v>
      </c>
      <c r="CF20" s="2">
        <v>0</v>
      </c>
      <c r="CG20" s="2">
        <v>0</v>
      </c>
      <c r="CH20" s="2">
        <v>0</v>
      </c>
      <c r="CI20" s="2">
        <v>0</v>
      </c>
      <c r="CJ20" s="2">
        <v>0</v>
      </c>
      <c r="CK20" s="2">
        <v>0</v>
      </c>
      <c r="CL20" s="2">
        <v>0</v>
      </c>
      <c r="CM20" s="2">
        <v>0</v>
      </c>
      <c r="CN20" s="2">
        <v>0</v>
      </c>
      <c r="CO20" s="2">
        <v>0</v>
      </c>
      <c r="CP20" s="1">
        <v>2018</v>
      </c>
      <c r="CQ20" s="6">
        <v>0</v>
      </c>
      <c r="CR20" s="6">
        <v>0</v>
      </c>
      <c r="CS20" s="6">
        <v>0</v>
      </c>
      <c r="CT20" s="6">
        <v>0</v>
      </c>
      <c r="CU20" s="6">
        <v>1617</v>
      </c>
      <c r="CV20" s="6">
        <v>99000</v>
      </c>
      <c r="CW20" s="6">
        <v>99000</v>
      </c>
      <c r="CX20" s="6">
        <v>97383</v>
      </c>
      <c r="CY20" s="6">
        <v>1617</v>
      </c>
      <c r="CZ20" s="6">
        <v>0</v>
      </c>
      <c r="DA20" s="6">
        <v>1617</v>
      </c>
      <c r="DB20" s="1">
        <v>0</v>
      </c>
      <c r="DC20" s="1">
        <v>0</v>
      </c>
      <c r="DF20" s="2">
        <v>0</v>
      </c>
      <c r="DG20" s="2">
        <v>4.9374172131499998E-3</v>
      </c>
      <c r="DH20" s="7">
        <f t="shared" si="8"/>
        <v>2.9923740685757573E-4</v>
      </c>
      <c r="DI20" s="6">
        <f t="shared" si="9"/>
        <v>0.13774104683195593</v>
      </c>
      <c r="DJ20" s="5">
        <f t="shared" si="10"/>
        <v>29.624503278900001</v>
      </c>
      <c r="DK20" s="5">
        <f t="shared" si="11"/>
        <v>1.5</v>
      </c>
      <c r="DL20" s="9">
        <f t="shared" si="12"/>
        <v>322.61084070722097</v>
      </c>
      <c r="DM20">
        <f>COUNTIF('Impacted Properties'!$A$1:$A$20,Export_Output_Red_A_4!R20)</f>
        <v>0</v>
      </c>
      <c r="DN20" s="9">
        <f t="shared" si="5"/>
        <v>11000</v>
      </c>
      <c r="DO20" s="9">
        <f t="shared" si="13"/>
        <v>11400</v>
      </c>
      <c r="DP20" s="6">
        <f t="shared" si="7"/>
        <v>29.624503278900001</v>
      </c>
    </row>
    <row r="21" spans="1:120" ht="30" x14ac:dyDescent="0.25">
      <c r="A21" s="1">
        <v>175326</v>
      </c>
      <c r="B21" s="2">
        <v>1201201</v>
      </c>
      <c r="C21" s="1" t="s">
        <v>344</v>
      </c>
      <c r="H21" s="2">
        <v>1409702.92876</v>
      </c>
      <c r="I21" s="2">
        <v>4763.2442894400001</v>
      </c>
      <c r="J21" s="2">
        <v>1457485.4140600001</v>
      </c>
      <c r="K21" s="2">
        <v>4839.1433453999998</v>
      </c>
      <c r="P21" s="1" t="s">
        <v>345</v>
      </c>
      <c r="Q21" s="1">
        <v>61665</v>
      </c>
      <c r="R21" s="1">
        <v>1201201</v>
      </c>
      <c r="S21" s="1" t="s">
        <v>344</v>
      </c>
      <c r="T21" s="1" t="s">
        <v>346</v>
      </c>
      <c r="U21" s="1" t="s">
        <v>114</v>
      </c>
      <c r="V21" s="2">
        <v>100</v>
      </c>
      <c r="Y21" s="1" t="s">
        <v>152</v>
      </c>
      <c r="AA21" s="1" t="s">
        <v>124</v>
      </c>
      <c r="AB21" s="1" t="s">
        <v>125</v>
      </c>
      <c r="AC21" s="1" t="s">
        <v>153</v>
      </c>
      <c r="AD21" s="1" t="s">
        <v>154</v>
      </c>
      <c r="AE21" s="1" t="s">
        <v>340</v>
      </c>
      <c r="AF21" s="1" t="s">
        <v>341</v>
      </c>
      <c r="AG21" s="1" t="s">
        <v>342</v>
      </c>
      <c r="AH21" s="1" t="s">
        <v>158</v>
      </c>
      <c r="AI21" s="1" t="s">
        <v>347</v>
      </c>
      <c r="AJ21" s="1" t="s">
        <v>348</v>
      </c>
      <c r="AM21" s="1">
        <v>0</v>
      </c>
      <c r="AN21" s="2">
        <v>0</v>
      </c>
      <c r="AS21" s="1" t="s">
        <v>124</v>
      </c>
      <c r="AT21" s="1" t="s">
        <v>125</v>
      </c>
      <c r="AU21" s="1" t="s">
        <v>126</v>
      </c>
      <c r="AV21" s="3" t="s">
        <v>127</v>
      </c>
      <c r="AX21" s="1" t="s">
        <v>128</v>
      </c>
      <c r="BA21" s="1" t="s">
        <v>130</v>
      </c>
      <c r="BD21" s="1" t="s">
        <v>349</v>
      </c>
      <c r="BE21" s="4">
        <v>42137</v>
      </c>
      <c r="BF21" s="1" t="s">
        <v>230</v>
      </c>
      <c r="BG21" s="2">
        <v>33.78</v>
      </c>
      <c r="BH21" s="2">
        <v>52.45</v>
      </c>
      <c r="BI21" s="2">
        <v>1471456.8</v>
      </c>
      <c r="BJ21" s="2">
        <v>1471456.8</v>
      </c>
      <c r="BK21" s="2">
        <v>0</v>
      </c>
      <c r="BL21" s="1" t="s">
        <v>340</v>
      </c>
      <c r="BM21" s="1" t="s">
        <v>161</v>
      </c>
      <c r="BP21" s="1" t="s">
        <v>134</v>
      </c>
      <c r="BQ21" s="1" t="s">
        <v>114</v>
      </c>
      <c r="BR21" s="1">
        <v>0</v>
      </c>
      <c r="BS21" s="1">
        <v>0</v>
      </c>
      <c r="BU21" s="1" t="s">
        <v>197</v>
      </c>
      <c r="BX21" s="1">
        <v>0</v>
      </c>
      <c r="BY21" s="1">
        <v>0</v>
      </c>
      <c r="BZ21" s="2">
        <v>0</v>
      </c>
      <c r="CA21" s="1" t="s">
        <v>117</v>
      </c>
      <c r="CC21" s="1" t="s">
        <v>137</v>
      </c>
      <c r="CD21" s="1">
        <v>2019</v>
      </c>
      <c r="CE21" s="2">
        <v>0</v>
      </c>
      <c r="CF21" s="2">
        <v>0</v>
      </c>
      <c r="CG21" s="2">
        <v>0</v>
      </c>
      <c r="CH21" s="2">
        <v>0</v>
      </c>
      <c r="CI21" s="2">
        <v>0</v>
      </c>
      <c r="CJ21" s="2">
        <v>0</v>
      </c>
      <c r="CK21" s="2">
        <v>0</v>
      </c>
      <c r="CL21" s="2">
        <v>0</v>
      </c>
      <c r="CM21" s="2">
        <v>0</v>
      </c>
      <c r="CN21" s="2">
        <v>0</v>
      </c>
      <c r="CO21" s="2">
        <v>0</v>
      </c>
      <c r="CP21" s="1">
        <v>2018</v>
      </c>
      <c r="CQ21" s="6">
        <v>0</v>
      </c>
      <c r="CR21" s="6">
        <v>0</v>
      </c>
      <c r="CS21" s="6">
        <v>0</v>
      </c>
      <c r="CT21" s="6">
        <v>0</v>
      </c>
      <c r="CU21" s="6">
        <v>3750</v>
      </c>
      <c r="CV21" s="6">
        <v>236460</v>
      </c>
      <c r="CW21" s="6">
        <v>236460</v>
      </c>
      <c r="CX21" s="6">
        <v>232710</v>
      </c>
      <c r="CY21" s="6">
        <v>3750</v>
      </c>
      <c r="CZ21" s="6">
        <v>0</v>
      </c>
      <c r="DA21" s="6">
        <v>3750</v>
      </c>
      <c r="DB21" s="1">
        <v>0</v>
      </c>
      <c r="DC21" s="1">
        <v>0</v>
      </c>
      <c r="DF21" s="2">
        <v>0</v>
      </c>
      <c r="DG21" s="2">
        <v>25.1588500903</v>
      </c>
      <c r="DH21" s="7">
        <f t="shared" si="8"/>
        <v>0.74478537863528704</v>
      </c>
      <c r="DI21" s="6">
        <f t="shared" si="9"/>
        <v>0.16069788797061524</v>
      </c>
      <c r="DJ21" s="5">
        <f t="shared" si="10"/>
        <v>176111.95063209999</v>
      </c>
      <c r="DK21" s="5">
        <f t="shared" si="11"/>
        <v>1.5</v>
      </c>
      <c r="DL21" s="9">
        <f t="shared" si="12"/>
        <v>1643879.2649002019</v>
      </c>
      <c r="DM21">
        <f>COUNTIF('Impacted Properties'!$A$1:$A$20,Export_Output_Red_A_4!R21)</f>
        <v>0</v>
      </c>
      <c r="DN21" s="9">
        <f t="shared" si="5"/>
        <v>67000</v>
      </c>
      <c r="DO21" s="9">
        <f t="shared" si="13"/>
        <v>1710900</v>
      </c>
      <c r="DP21" s="6">
        <f t="shared" si="7"/>
        <v>176111.95063209999</v>
      </c>
    </row>
    <row r="22" spans="1:120" ht="30" x14ac:dyDescent="0.25">
      <c r="A22" s="1">
        <v>122839</v>
      </c>
      <c r="B22" s="2">
        <v>1201247</v>
      </c>
      <c r="C22" s="1" t="s">
        <v>350</v>
      </c>
      <c r="H22" s="2">
        <v>54350.595867299999</v>
      </c>
      <c r="I22" s="2">
        <v>944.50376187999996</v>
      </c>
      <c r="J22" s="2">
        <v>54339.7539063</v>
      </c>
      <c r="K22" s="2">
        <v>944.39539136999997</v>
      </c>
      <c r="P22" s="1" t="s">
        <v>351</v>
      </c>
      <c r="Q22" s="1">
        <v>61666</v>
      </c>
      <c r="R22" s="1">
        <v>1201247</v>
      </c>
      <c r="S22" s="1" t="s">
        <v>350</v>
      </c>
      <c r="T22" s="1" t="s">
        <v>352</v>
      </c>
      <c r="U22" s="1" t="s">
        <v>114</v>
      </c>
      <c r="V22" s="2">
        <v>100</v>
      </c>
      <c r="Y22" s="1" t="s">
        <v>353</v>
      </c>
      <c r="AA22" s="1" t="s">
        <v>124</v>
      </c>
      <c r="AB22" s="1" t="s">
        <v>125</v>
      </c>
      <c r="AC22" s="1" t="s">
        <v>354</v>
      </c>
      <c r="AD22" s="1" t="s">
        <v>154</v>
      </c>
      <c r="AE22" s="1" t="s">
        <v>340</v>
      </c>
      <c r="AF22" s="1" t="s">
        <v>355</v>
      </c>
      <c r="AG22" s="1" t="s">
        <v>342</v>
      </c>
      <c r="AH22" s="1" t="s">
        <v>121</v>
      </c>
      <c r="AI22" s="1" t="s">
        <v>356</v>
      </c>
      <c r="AJ22" s="1" t="s">
        <v>357</v>
      </c>
      <c r="AL22" s="1" t="s">
        <v>358</v>
      </c>
      <c r="AM22" s="1">
        <v>0</v>
      </c>
      <c r="AN22" s="2">
        <v>0</v>
      </c>
      <c r="AO22" s="1" t="s">
        <v>359</v>
      </c>
      <c r="AQ22" s="1" t="s">
        <v>169</v>
      </c>
      <c r="AS22" s="1" t="s">
        <v>124</v>
      </c>
      <c r="AT22" s="1" t="s">
        <v>125</v>
      </c>
      <c r="AU22" s="1" t="s">
        <v>126</v>
      </c>
      <c r="AV22" s="3" t="s">
        <v>360</v>
      </c>
      <c r="AX22" s="1" t="s">
        <v>128</v>
      </c>
      <c r="AZ22" s="1" t="s">
        <v>361</v>
      </c>
      <c r="BA22" s="1" t="s">
        <v>130</v>
      </c>
      <c r="BF22" s="1" t="s">
        <v>131</v>
      </c>
      <c r="BG22" s="2">
        <v>0.93</v>
      </c>
      <c r="BH22" s="2">
        <v>25.143999999999998</v>
      </c>
      <c r="BI22" s="2">
        <v>40511</v>
      </c>
      <c r="BJ22" s="2">
        <v>40510.800000000003</v>
      </c>
      <c r="BK22" s="2">
        <v>1648</v>
      </c>
      <c r="BL22" s="1" t="s">
        <v>362</v>
      </c>
      <c r="BM22" s="1" t="s">
        <v>363</v>
      </c>
      <c r="BN22" s="1" t="s">
        <v>364</v>
      </c>
      <c r="BP22" s="1" t="s">
        <v>134</v>
      </c>
      <c r="BQ22" s="1" t="s">
        <v>114</v>
      </c>
      <c r="BR22" s="1">
        <v>1980</v>
      </c>
      <c r="BS22" s="1">
        <v>1975</v>
      </c>
      <c r="BU22" s="1" t="s">
        <v>363</v>
      </c>
      <c r="BW22" s="1" t="s">
        <v>158</v>
      </c>
      <c r="BX22" s="1">
        <v>1</v>
      </c>
      <c r="BY22" s="1">
        <v>0</v>
      </c>
      <c r="BZ22" s="2">
        <v>100</v>
      </c>
      <c r="CA22" s="1" t="s">
        <v>117</v>
      </c>
      <c r="CC22" s="1" t="s">
        <v>137</v>
      </c>
      <c r="CD22" s="1">
        <v>2019</v>
      </c>
      <c r="CE22" s="2">
        <v>0</v>
      </c>
      <c r="CF22" s="2">
        <v>0</v>
      </c>
      <c r="CG22" s="2">
        <v>0</v>
      </c>
      <c r="CH22" s="2">
        <v>0</v>
      </c>
      <c r="CI22" s="2">
        <v>0</v>
      </c>
      <c r="CJ22" s="2">
        <v>0</v>
      </c>
      <c r="CK22" s="2">
        <v>0</v>
      </c>
      <c r="CL22" s="2">
        <v>0</v>
      </c>
      <c r="CM22" s="2">
        <v>0</v>
      </c>
      <c r="CN22" s="2">
        <v>0</v>
      </c>
      <c r="CO22" s="2">
        <v>0</v>
      </c>
      <c r="CP22" s="1">
        <v>2018</v>
      </c>
      <c r="CQ22" s="6">
        <v>67976</v>
      </c>
      <c r="CR22" s="6">
        <v>0</v>
      </c>
      <c r="CS22" s="6">
        <v>6510</v>
      </c>
      <c r="CT22" s="6">
        <v>0</v>
      </c>
      <c r="CU22" s="6">
        <v>0</v>
      </c>
      <c r="CV22" s="6">
        <v>0</v>
      </c>
      <c r="CW22" s="6">
        <v>74486</v>
      </c>
      <c r="CX22" s="6">
        <v>0</v>
      </c>
      <c r="CY22" s="6">
        <v>74486</v>
      </c>
      <c r="CZ22" s="6">
        <v>7322</v>
      </c>
      <c r="DA22" s="6">
        <v>67164</v>
      </c>
      <c r="DB22" s="1">
        <v>0</v>
      </c>
      <c r="DC22" s="1">
        <v>0</v>
      </c>
      <c r="DF22" s="2">
        <v>0</v>
      </c>
      <c r="DG22" s="2">
        <v>0.13081995352100001</v>
      </c>
      <c r="DH22" s="7">
        <f t="shared" si="8"/>
        <v>0.14066661668924729</v>
      </c>
      <c r="DI22" s="6">
        <f t="shared" si="9"/>
        <v>0.16069788797061524</v>
      </c>
      <c r="DJ22" s="5">
        <f t="shared" si="10"/>
        <v>915.73967464700002</v>
      </c>
      <c r="DK22" s="5">
        <f t="shared" si="11"/>
        <v>1.5</v>
      </c>
      <c r="DL22" s="9">
        <f t="shared" si="12"/>
        <v>8547.77576306214</v>
      </c>
      <c r="DM22">
        <f>COUNTIF('Impacted Properties'!$A$1:$A$20,Export_Output_Red_A_4!R22)</f>
        <v>1</v>
      </c>
      <c r="DN22" s="9">
        <f t="shared" si="5"/>
        <v>67000</v>
      </c>
      <c r="DO22" s="9">
        <f t="shared" si="13"/>
        <v>0</v>
      </c>
      <c r="DP22" s="6">
        <f t="shared" si="7"/>
        <v>0</v>
      </c>
    </row>
    <row r="23" spans="1:120" ht="30" x14ac:dyDescent="0.25">
      <c r="A23" s="1">
        <v>26808</v>
      </c>
      <c r="B23" s="2">
        <v>1201256</v>
      </c>
      <c r="C23" s="1" t="s">
        <v>365</v>
      </c>
      <c r="H23" s="2">
        <v>106410.753438</v>
      </c>
      <c r="I23" s="2">
        <v>1482.4029833899999</v>
      </c>
      <c r="J23" s="2">
        <v>106381.164063</v>
      </c>
      <c r="K23" s="2">
        <v>1482.2926346100001</v>
      </c>
      <c r="P23" s="1" t="s">
        <v>366</v>
      </c>
      <c r="Q23" s="1">
        <v>61667</v>
      </c>
      <c r="R23" s="1">
        <v>1201256</v>
      </c>
      <c r="S23" s="1" t="s">
        <v>365</v>
      </c>
      <c r="T23" s="1" t="s">
        <v>367</v>
      </c>
      <c r="U23" s="1" t="s">
        <v>114</v>
      </c>
      <c r="V23" s="2">
        <v>100</v>
      </c>
      <c r="Y23" s="1" t="s">
        <v>368</v>
      </c>
      <c r="AA23" s="1" t="s">
        <v>124</v>
      </c>
      <c r="AB23" s="1" t="s">
        <v>125</v>
      </c>
      <c r="AC23" s="1" t="s">
        <v>369</v>
      </c>
      <c r="AD23" s="1" t="s">
        <v>154</v>
      </c>
      <c r="AE23" s="1" t="s">
        <v>340</v>
      </c>
      <c r="AF23" s="1" t="s">
        <v>355</v>
      </c>
      <c r="AG23" s="1" t="s">
        <v>342</v>
      </c>
      <c r="AH23" s="1" t="s">
        <v>121</v>
      </c>
      <c r="AI23" s="1" t="s">
        <v>370</v>
      </c>
      <c r="AJ23" s="1" t="s">
        <v>371</v>
      </c>
      <c r="AL23" s="1" t="s">
        <v>358</v>
      </c>
      <c r="AM23" s="1">
        <v>0</v>
      </c>
      <c r="AN23" s="2">
        <v>0</v>
      </c>
      <c r="AO23" s="1" t="s">
        <v>372</v>
      </c>
      <c r="AQ23" s="1" t="s">
        <v>169</v>
      </c>
      <c r="AS23" s="1" t="s">
        <v>124</v>
      </c>
      <c r="AT23" s="1" t="s">
        <v>125</v>
      </c>
      <c r="AU23" s="1" t="s">
        <v>126</v>
      </c>
      <c r="AV23" s="3" t="s">
        <v>373</v>
      </c>
      <c r="AX23" s="1" t="s">
        <v>128</v>
      </c>
      <c r="AZ23" s="1" t="s">
        <v>361</v>
      </c>
      <c r="BA23" s="1" t="s">
        <v>130</v>
      </c>
      <c r="BB23" s="1" t="s">
        <v>334</v>
      </c>
      <c r="BC23" s="1" t="s">
        <v>374</v>
      </c>
      <c r="BD23" s="1" t="s">
        <v>173</v>
      </c>
      <c r="BE23" s="4">
        <v>34502</v>
      </c>
      <c r="BF23" s="1" t="s">
        <v>174</v>
      </c>
      <c r="BG23" s="2">
        <v>3</v>
      </c>
      <c r="BH23" s="2">
        <v>3</v>
      </c>
      <c r="BI23" s="2">
        <v>130680</v>
      </c>
      <c r="BJ23" s="2">
        <v>130680</v>
      </c>
      <c r="BK23" s="2">
        <v>1535</v>
      </c>
      <c r="BL23" s="1" t="s">
        <v>362</v>
      </c>
      <c r="BM23" s="1" t="s">
        <v>363</v>
      </c>
      <c r="BN23" s="1" t="s">
        <v>375</v>
      </c>
      <c r="BP23" s="1" t="s">
        <v>134</v>
      </c>
      <c r="BQ23" s="1" t="s">
        <v>114</v>
      </c>
      <c r="BR23" s="1">
        <v>1985</v>
      </c>
      <c r="BS23" s="1">
        <v>1972</v>
      </c>
      <c r="BU23" s="1" t="s">
        <v>363</v>
      </c>
      <c r="BW23" s="1" t="s">
        <v>121</v>
      </c>
      <c r="BX23" s="1">
        <v>1</v>
      </c>
      <c r="BY23" s="1">
        <v>0</v>
      </c>
      <c r="BZ23" s="2">
        <v>100</v>
      </c>
      <c r="CA23" s="1" t="s">
        <v>154</v>
      </c>
      <c r="CC23" s="1" t="s">
        <v>137</v>
      </c>
      <c r="CD23" s="1">
        <v>2019</v>
      </c>
      <c r="CE23" s="2">
        <v>0</v>
      </c>
      <c r="CF23" s="2">
        <v>0</v>
      </c>
      <c r="CG23" s="2">
        <v>0</v>
      </c>
      <c r="CH23" s="2">
        <v>0</v>
      </c>
      <c r="CI23" s="2">
        <v>0</v>
      </c>
      <c r="CJ23" s="2">
        <v>0</v>
      </c>
      <c r="CK23" s="2">
        <v>0</v>
      </c>
      <c r="CL23" s="2">
        <v>0</v>
      </c>
      <c r="CM23" s="2">
        <v>0</v>
      </c>
      <c r="CN23" s="2">
        <v>0</v>
      </c>
      <c r="CO23" s="2">
        <v>0</v>
      </c>
      <c r="CP23" s="1">
        <v>2018</v>
      </c>
      <c r="CQ23" s="6">
        <v>139771</v>
      </c>
      <c r="CR23" s="6">
        <v>0</v>
      </c>
      <c r="CS23" s="6">
        <v>66000</v>
      </c>
      <c r="CT23" s="6">
        <v>0</v>
      </c>
      <c r="CU23" s="6">
        <v>0</v>
      </c>
      <c r="CV23" s="6">
        <v>0</v>
      </c>
      <c r="CW23" s="6">
        <v>205771</v>
      </c>
      <c r="CX23" s="6">
        <v>0</v>
      </c>
      <c r="CY23" s="6">
        <v>205771</v>
      </c>
      <c r="CZ23" s="6">
        <v>60198</v>
      </c>
      <c r="DA23" s="6">
        <v>145573</v>
      </c>
      <c r="DB23" s="1">
        <v>0</v>
      </c>
      <c r="DC23" s="1">
        <v>0</v>
      </c>
      <c r="DF23" s="2">
        <v>0</v>
      </c>
      <c r="DG23" s="2">
        <v>0.100777867519</v>
      </c>
      <c r="DH23" s="7">
        <f t="shared" si="8"/>
        <v>3.3592622506333339E-2</v>
      </c>
      <c r="DI23" s="6">
        <f t="shared" si="9"/>
        <v>0.50505050505050508</v>
      </c>
      <c r="DJ23" s="5">
        <f t="shared" si="10"/>
        <v>2217.1130854180005</v>
      </c>
      <c r="DK23" s="5">
        <f t="shared" si="11"/>
        <v>1.5</v>
      </c>
      <c r="DL23" s="9">
        <f t="shared" si="12"/>
        <v>6584.8258636914607</v>
      </c>
      <c r="DM23">
        <f>COUNTIF('Impacted Properties'!$A$1:$A$20,Export_Output_Red_A_4!R23)</f>
        <v>1</v>
      </c>
      <c r="DN23" s="9">
        <f t="shared" si="5"/>
        <v>67000</v>
      </c>
      <c r="DO23" s="9">
        <f t="shared" si="13"/>
        <v>0</v>
      </c>
      <c r="DP23" s="6">
        <f t="shared" si="7"/>
        <v>0</v>
      </c>
    </row>
    <row r="24" spans="1:120" ht="30" x14ac:dyDescent="0.25">
      <c r="A24" s="1">
        <v>46896</v>
      </c>
      <c r="B24" s="2">
        <v>1201452</v>
      </c>
      <c r="C24" s="1" t="s">
        <v>376</v>
      </c>
      <c r="H24" s="2">
        <v>11536780.542400001</v>
      </c>
      <c r="I24" s="2">
        <v>17380.457875</v>
      </c>
      <c r="J24" s="2">
        <v>11495005.959000001</v>
      </c>
      <c r="K24" s="2">
        <v>17611.920383799999</v>
      </c>
      <c r="P24" s="1" t="s">
        <v>377</v>
      </c>
      <c r="Q24" s="1">
        <v>61682</v>
      </c>
      <c r="R24" s="1">
        <v>1201452</v>
      </c>
      <c r="S24" s="1" t="s">
        <v>376</v>
      </c>
      <c r="T24" s="1" t="s">
        <v>378</v>
      </c>
      <c r="U24" s="1" t="s">
        <v>114</v>
      </c>
      <c r="V24" s="2">
        <v>100</v>
      </c>
      <c r="Y24" s="1" t="s">
        <v>379</v>
      </c>
      <c r="AA24" s="1" t="s">
        <v>124</v>
      </c>
      <c r="AB24" s="1" t="s">
        <v>125</v>
      </c>
      <c r="AC24" s="1" t="s">
        <v>380</v>
      </c>
      <c r="AD24" s="1" t="s">
        <v>154</v>
      </c>
      <c r="AE24" s="1" t="s">
        <v>340</v>
      </c>
      <c r="AF24" s="1" t="s">
        <v>341</v>
      </c>
      <c r="AG24" s="1" t="s">
        <v>342</v>
      </c>
      <c r="AH24" s="1" t="s">
        <v>158</v>
      </c>
      <c r="AI24" s="1" t="s">
        <v>381</v>
      </c>
      <c r="AJ24" s="1" t="s">
        <v>382</v>
      </c>
      <c r="AM24" s="1">
        <v>0</v>
      </c>
      <c r="AN24" s="2">
        <v>0</v>
      </c>
      <c r="AP24" s="1" t="s">
        <v>383</v>
      </c>
      <c r="AQ24" s="1" t="s">
        <v>146</v>
      </c>
      <c r="AR24" s="1" t="s">
        <v>147</v>
      </c>
      <c r="AS24" s="1" t="s">
        <v>124</v>
      </c>
      <c r="AT24" s="1" t="s">
        <v>125</v>
      </c>
      <c r="AU24" s="1" t="s">
        <v>126</v>
      </c>
      <c r="AV24" s="3" t="s">
        <v>384</v>
      </c>
      <c r="AX24" s="1" t="s">
        <v>128</v>
      </c>
      <c r="BA24" s="1" t="s">
        <v>130</v>
      </c>
      <c r="BB24" s="1" t="s">
        <v>334</v>
      </c>
      <c r="BC24" s="1" t="s">
        <v>385</v>
      </c>
      <c r="BD24" s="1" t="s">
        <v>173</v>
      </c>
      <c r="BE24" s="4">
        <v>34169</v>
      </c>
      <c r="BF24" s="1" t="s">
        <v>174</v>
      </c>
      <c r="BG24" s="2">
        <v>269.83999999999997</v>
      </c>
      <c r="BH24" s="2">
        <v>528.17110000000002</v>
      </c>
      <c r="BI24" s="2">
        <v>11754230</v>
      </c>
      <c r="BJ24" s="2">
        <v>11754230.4</v>
      </c>
      <c r="BK24" s="2">
        <v>0</v>
      </c>
      <c r="BL24" s="1" t="s">
        <v>340</v>
      </c>
      <c r="BM24" s="1" t="s">
        <v>161</v>
      </c>
      <c r="BP24" s="1" t="s">
        <v>134</v>
      </c>
      <c r="BQ24" s="1" t="s">
        <v>114</v>
      </c>
      <c r="BR24" s="1">
        <v>0</v>
      </c>
      <c r="BS24" s="1">
        <v>0</v>
      </c>
      <c r="BU24" s="1" t="s">
        <v>162</v>
      </c>
      <c r="BX24" s="1">
        <v>0</v>
      </c>
      <c r="BY24" s="1">
        <v>0</v>
      </c>
      <c r="BZ24" s="2">
        <v>0</v>
      </c>
      <c r="CA24" s="1" t="s">
        <v>117</v>
      </c>
      <c r="CC24" s="1" t="s">
        <v>137</v>
      </c>
      <c r="CD24" s="1">
        <v>2019</v>
      </c>
      <c r="CE24" s="2">
        <v>0</v>
      </c>
      <c r="CF24" s="2">
        <v>0</v>
      </c>
      <c r="CG24" s="2">
        <v>0</v>
      </c>
      <c r="CH24" s="2">
        <v>0</v>
      </c>
      <c r="CI24" s="2">
        <v>0</v>
      </c>
      <c r="CJ24" s="2">
        <v>0</v>
      </c>
      <c r="CK24" s="2">
        <v>0</v>
      </c>
      <c r="CL24" s="2">
        <v>0</v>
      </c>
      <c r="CM24" s="2">
        <v>0</v>
      </c>
      <c r="CN24" s="2">
        <v>0</v>
      </c>
      <c r="CO24" s="2">
        <v>0</v>
      </c>
      <c r="CP24" s="1">
        <v>2018</v>
      </c>
      <c r="CQ24" s="6">
        <v>0</v>
      </c>
      <c r="CR24" s="6">
        <v>0</v>
      </c>
      <c r="CS24" s="6">
        <v>0</v>
      </c>
      <c r="CT24" s="6">
        <v>0</v>
      </c>
      <c r="CU24" s="6">
        <v>18889</v>
      </c>
      <c r="CV24" s="6">
        <v>1619040</v>
      </c>
      <c r="CW24" s="6">
        <v>1619040</v>
      </c>
      <c r="CX24" s="6">
        <v>1600151</v>
      </c>
      <c r="CY24" s="6">
        <v>18889</v>
      </c>
      <c r="CZ24" s="6">
        <v>0</v>
      </c>
      <c r="DA24" s="6">
        <v>18889</v>
      </c>
      <c r="DB24" s="1">
        <v>0</v>
      </c>
      <c r="DC24" s="1">
        <v>0</v>
      </c>
      <c r="DF24" s="2">
        <v>0</v>
      </c>
      <c r="DG24" s="2">
        <v>65.621922537499998</v>
      </c>
      <c r="DH24" s="7">
        <f t="shared" si="8"/>
        <v>0.24318826911317815</v>
      </c>
      <c r="DI24" s="6">
        <f t="shared" si="9"/>
        <v>0.13774104683195593</v>
      </c>
      <c r="DJ24" s="5">
        <f t="shared" si="10"/>
        <v>393731.535225</v>
      </c>
      <c r="DK24" s="5">
        <f t="shared" si="11"/>
        <v>1.5</v>
      </c>
      <c r="DL24" s="9">
        <f t="shared" si="12"/>
        <v>4287736.41860025</v>
      </c>
      <c r="DM24">
        <f>COUNTIF('Impacted Properties'!$A$1:$A$20,Export_Output_Red_A_4!R24)</f>
        <v>0</v>
      </c>
      <c r="DN24" s="9">
        <f t="shared" si="5"/>
        <v>67000</v>
      </c>
      <c r="DO24" s="9">
        <f t="shared" si="13"/>
        <v>4354800</v>
      </c>
      <c r="DP24" s="6">
        <f t="shared" si="7"/>
        <v>393731.535225</v>
      </c>
    </row>
    <row r="25" spans="1:120" ht="30" x14ac:dyDescent="0.25">
      <c r="A25" s="1">
        <v>295165</v>
      </c>
      <c r="B25" s="2">
        <v>1201489</v>
      </c>
      <c r="C25" s="1" t="s">
        <v>386</v>
      </c>
      <c r="H25" s="2">
        <v>2203903.9728299999</v>
      </c>
      <c r="I25" s="2">
        <v>7496.01643117</v>
      </c>
      <c r="J25" s="2">
        <v>2203903.47266</v>
      </c>
      <c r="K25" s="2">
        <v>7496.0151009299998</v>
      </c>
      <c r="P25" s="1" t="s">
        <v>387</v>
      </c>
      <c r="Q25" s="1">
        <v>61685</v>
      </c>
      <c r="R25" s="1">
        <v>1201489</v>
      </c>
      <c r="S25" s="1" t="s">
        <v>386</v>
      </c>
      <c r="T25" s="1" t="s">
        <v>378</v>
      </c>
      <c r="U25" s="1" t="s">
        <v>114</v>
      </c>
      <c r="V25" s="2">
        <v>100</v>
      </c>
      <c r="Y25" s="1" t="s">
        <v>379</v>
      </c>
      <c r="AA25" s="1" t="s">
        <v>124</v>
      </c>
      <c r="AB25" s="1" t="s">
        <v>125</v>
      </c>
      <c r="AC25" s="1" t="s">
        <v>380</v>
      </c>
      <c r="AD25" s="1" t="s">
        <v>154</v>
      </c>
      <c r="AE25" s="1" t="s">
        <v>340</v>
      </c>
      <c r="AF25" s="1" t="s">
        <v>341</v>
      </c>
      <c r="AG25" s="1" t="s">
        <v>342</v>
      </c>
      <c r="AH25" s="1" t="s">
        <v>158</v>
      </c>
      <c r="AI25" s="1" t="s">
        <v>388</v>
      </c>
      <c r="AJ25" s="1" t="s">
        <v>389</v>
      </c>
      <c r="AL25" s="1" t="s">
        <v>390</v>
      </c>
      <c r="AM25" s="1">
        <v>0</v>
      </c>
      <c r="AN25" s="2">
        <v>0</v>
      </c>
      <c r="AO25" s="1" t="s">
        <v>391</v>
      </c>
      <c r="AP25" s="1" t="s">
        <v>383</v>
      </c>
      <c r="AQ25" s="1" t="s">
        <v>146</v>
      </c>
      <c r="AR25" s="1" t="s">
        <v>147</v>
      </c>
      <c r="AS25" s="1" t="s">
        <v>124</v>
      </c>
      <c r="AT25" s="1" t="s">
        <v>125</v>
      </c>
      <c r="AU25" s="1" t="s">
        <v>126</v>
      </c>
      <c r="AV25" s="3" t="s">
        <v>392</v>
      </c>
      <c r="AX25" s="1" t="s">
        <v>128</v>
      </c>
      <c r="AY25" s="1" t="s">
        <v>190</v>
      </c>
      <c r="AZ25" s="1" t="s">
        <v>361</v>
      </c>
      <c r="BA25" s="1" t="s">
        <v>191</v>
      </c>
      <c r="BD25" s="1" t="s">
        <v>393</v>
      </c>
      <c r="BE25" s="4">
        <v>41383</v>
      </c>
      <c r="BF25" s="1" t="s">
        <v>284</v>
      </c>
      <c r="BG25" s="2">
        <v>50.13</v>
      </c>
      <c r="BH25" s="2">
        <v>528.17110000000002</v>
      </c>
      <c r="BI25" s="2">
        <v>2183662.7999999998</v>
      </c>
      <c r="BJ25" s="2">
        <v>2183662.7999999998</v>
      </c>
      <c r="BK25" s="2">
        <v>3034</v>
      </c>
      <c r="BL25" s="1" t="s">
        <v>394</v>
      </c>
      <c r="BM25" s="1" t="s">
        <v>395</v>
      </c>
      <c r="BN25" s="1" t="s">
        <v>396</v>
      </c>
      <c r="BP25" s="1" t="s">
        <v>134</v>
      </c>
      <c r="BQ25" s="1" t="s">
        <v>114</v>
      </c>
      <c r="BR25" s="1">
        <v>2003</v>
      </c>
      <c r="BS25" s="1">
        <v>2003</v>
      </c>
      <c r="BU25" s="1" t="s">
        <v>162</v>
      </c>
      <c r="BV25" s="1" t="s">
        <v>397</v>
      </c>
      <c r="BW25" s="1" t="s">
        <v>398</v>
      </c>
      <c r="BX25" s="1">
        <v>1</v>
      </c>
      <c r="BY25" s="1">
        <v>0</v>
      </c>
      <c r="BZ25" s="2">
        <v>100</v>
      </c>
      <c r="CA25" s="1" t="s">
        <v>117</v>
      </c>
      <c r="CC25" s="1" t="s">
        <v>137</v>
      </c>
      <c r="CD25" s="1">
        <v>2019</v>
      </c>
      <c r="CE25" s="2">
        <v>0</v>
      </c>
      <c r="CF25" s="2">
        <v>0</v>
      </c>
      <c r="CG25" s="2">
        <v>0</v>
      </c>
      <c r="CH25" s="2">
        <v>0</v>
      </c>
      <c r="CI25" s="2">
        <v>0</v>
      </c>
      <c r="CJ25" s="2">
        <v>0</v>
      </c>
      <c r="CK25" s="2">
        <v>0</v>
      </c>
      <c r="CL25" s="2">
        <v>0</v>
      </c>
      <c r="CM25" s="2">
        <v>0</v>
      </c>
      <c r="CN25" s="2">
        <v>0</v>
      </c>
      <c r="CO25" s="2">
        <v>0</v>
      </c>
      <c r="CP25" s="1">
        <v>2018</v>
      </c>
      <c r="CQ25" s="6">
        <v>323045</v>
      </c>
      <c r="CR25" s="6">
        <v>10244</v>
      </c>
      <c r="CS25" s="6">
        <v>6000</v>
      </c>
      <c r="CT25" s="6">
        <v>0</v>
      </c>
      <c r="CU25" s="6">
        <v>3881</v>
      </c>
      <c r="CV25" s="6">
        <v>294780</v>
      </c>
      <c r="CW25" s="6">
        <v>634069</v>
      </c>
      <c r="CX25" s="6">
        <v>290899</v>
      </c>
      <c r="CY25" s="6">
        <v>343170</v>
      </c>
      <c r="CZ25" s="6">
        <v>13336</v>
      </c>
      <c r="DA25" s="6">
        <v>329834</v>
      </c>
      <c r="DB25" s="1">
        <v>0</v>
      </c>
      <c r="DC25" s="1">
        <v>0</v>
      </c>
      <c r="DF25" s="2">
        <v>0</v>
      </c>
      <c r="DG25" s="2">
        <v>1.90634776513E-4</v>
      </c>
      <c r="DH25" s="7">
        <f t="shared" si="8"/>
        <v>3.8028082288649515E-6</v>
      </c>
      <c r="DI25" s="6">
        <f t="shared" si="9"/>
        <v>0.13774104683195593</v>
      </c>
      <c r="DJ25" s="5">
        <f t="shared" si="10"/>
        <v>1.1438086590780001</v>
      </c>
      <c r="DK25" s="5">
        <f t="shared" si="11"/>
        <v>1.5</v>
      </c>
      <c r="DL25" s="9">
        <f t="shared" si="12"/>
        <v>12.456076297359418</v>
      </c>
      <c r="DM25">
        <f>COUNTIF('Impacted Properties'!$A$1:$A$20,Export_Output_Red_A_4!R25)</f>
        <v>0</v>
      </c>
      <c r="DN25" s="9">
        <f t="shared" si="5"/>
        <v>11000</v>
      </c>
      <c r="DO25" s="9">
        <f t="shared" si="13"/>
        <v>11100</v>
      </c>
      <c r="DP25" s="6">
        <f t="shared" si="7"/>
        <v>1.1438086590780001</v>
      </c>
    </row>
    <row r="26" spans="1:120" ht="30" x14ac:dyDescent="0.25">
      <c r="A26" s="1">
        <v>72832</v>
      </c>
      <c r="B26" s="2">
        <v>1201504</v>
      </c>
      <c r="C26" s="1" t="s">
        <v>399</v>
      </c>
      <c r="H26" s="2">
        <v>3610944.9151900001</v>
      </c>
      <c r="I26" s="2">
        <v>10852.4440536</v>
      </c>
      <c r="J26" s="2">
        <v>3617513</v>
      </c>
      <c r="K26" s="2">
        <v>10852.7594613</v>
      </c>
      <c r="P26" s="1" t="s">
        <v>400</v>
      </c>
      <c r="Q26" s="1">
        <v>61686</v>
      </c>
      <c r="R26" s="1">
        <v>1201504</v>
      </c>
      <c r="S26" s="1" t="s">
        <v>399</v>
      </c>
      <c r="T26" s="1" t="s">
        <v>378</v>
      </c>
      <c r="U26" s="1" t="s">
        <v>114</v>
      </c>
      <c r="V26" s="2">
        <v>100</v>
      </c>
      <c r="Y26" s="1" t="s">
        <v>379</v>
      </c>
      <c r="AA26" s="1" t="s">
        <v>124</v>
      </c>
      <c r="AB26" s="1" t="s">
        <v>125</v>
      </c>
      <c r="AC26" s="1" t="s">
        <v>380</v>
      </c>
      <c r="AD26" s="1" t="s">
        <v>154</v>
      </c>
      <c r="AE26" s="1" t="s">
        <v>340</v>
      </c>
      <c r="AF26" s="1" t="s">
        <v>341</v>
      </c>
      <c r="AG26" s="1" t="s">
        <v>342</v>
      </c>
      <c r="AH26" s="1" t="s">
        <v>158</v>
      </c>
      <c r="AI26" s="1" t="s">
        <v>278</v>
      </c>
      <c r="AJ26" s="1" t="s">
        <v>401</v>
      </c>
      <c r="AM26" s="1">
        <v>0</v>
      </c>
      <c r="AN26" s="2">
        <v>0</v>
      </c>
      <c r="AP26" s="1" t="s">
        <v>383</v>
      </c>
      <c r="AQ26" s="1" t="s">
        <v>146</v>
      </c>
      <c r="AR26" s="1" t="s">
        <v>147</v>
      </c>
      <c r="AS26" s="1" t="s">
        <v>124</v>
      </c>
      <c r="AT26" s="1" t="s">
        <v>125</v>
      </c>
      <c r="AU26" s="1" t="s">
        <v>126</v>
      </c>
      <c r="AV26" s="3" t="s">
        <v>384</v>
      </c>
      <c r="AX26" s="1" t="s">
        <v>128</v>
      </c>
      <c r="AY26" s="1" t="s">
        <v>190</v>
      </c>
      <c r="BA26" s="1" t="s">
        <v>191</v>
      </c>
      <c r="BB26" s="1" t="s">
        <v>334</v>
      </c>
      <c r="BC26" s="1" t="s">
        <v>385</v>
      </c>
      <c r="BD26" s="1" t="s">
        <v>173</v>
      </c>
      <c r="BE26" s="4">
        <v>34169</v>
      </c>
      <c r="BF26" s="1" t="s">
        <v>174</v>
      </c>
      <c r="BG26" s="2">
        <v>79.75</v>
      </c>
      <c r="BH26" s="2">
        <v>0</v>
      </c>
      <c r="BI26" s="2">
        <v>3473910</v>
      </c>
      <c r="BJ26" s="2">
        <v>3473910</v>
      </c>
      <c r="BK26" s="2">
        <v>0</v>
      </c>
      <c r="BL26" s="1" t="s">
        <v>362</v>
      </c>
      <c r="BM26" s="1" t="s">
        <v>161</v>
      </c>
      <c r="BP26" s="1" t="s">
        <v>134</v>
      </c>
      <c r="BQ26" s="1" t="s">
        <v>114</v>
      </c>
      <c r="BR26" s="1">
        <v>0</v>
      </c>
      <c r="BS26" s="1">
        <v>0</v>
      </c>
      <c r="BU26" s="1" t="s">
        <v>162</v>
      </c>
      <c r="BX26" s="1">
        <v>0</v>
      </c>
      <c r="BY26" s="1">
        <v>0</v>
      </c>
      <c r="BZ26" s="2">
        <v>0</v>
      </c>
      <c r="CA26" s="1" t="s">
        <v>117</v>
      </c>
      <c r="CC26" s="1" t="s">
        <v>137</v>
      </c>
      <c r="CD26" s="1">
        <v>2019</v>
      </c>
      <c r="CE26" s="2">
        <v>0</v>
      </c>
      <c r="CF26" s="2">
        <v>0</v>
      </c>
      <c r="CG26" s="2">
        <v>0</v>
      </c>
      <c r="CH26" s="2">
        <v>0</v>
      </c>
      <c r="CI26" s="2">
        <v>0</v>
      </c>
      <c r="CJ26" s="2">
        <v>0</v>
      </c>
      <c r="CK26" s="2">
        <v>0</v>
      </c>
      <c r="CL26" s="2">
        <v>0</v>
      </c>
      <c r="CM26" s="2">
        <v>0</v>
      </c>
      <c r="CN26" s="2">
        <v>0</v>
      </c>
      <c r="CO26" s="2">
        <v>0</v>
      </c>
      <c r="CP26" s="1">
        <v>2018</v>
      </c>
      <c r="CQ26" s="6">
        <v>0</v>
      </c>
      <c r="CR26" s="6">
        <v>0</v>
      </c>
      <c r="CS26" s="6">
        <v>0</v>
      </c>
      <c r="CT26" s="6">
        <v>0</v>
      </c>
      <c r="CU26" s="6">
        <v>6300</v>
      </c>
      <c r="CV26" s="6">
        <v>478500</v>
      </c>
      <c r="CW26" s="6">
        <v>478500</v>
      </c>
      <c r="CX26" s="6">
        <v>472200</v>
      </c>
      <c r="CY26" s="6">
        <v>6300</v>
      </c>
      <c r="CZ26" s="6">
        <v>0</v>
      </c>
      <c r="DA26" s="6">
        <v>6300</v>
      </c>
      <c r="DB26" s="1">
        <v>0</v>
      </c>
      <c r="DC26" s="1">
        <v>0</v>
      </c>
      <c r="DF26" s="2">
        <v>0</v>
      </c>
      <c r="DG26" s="2">
        <v>7.9054887838100001</v>
      </c>
      <c r="DH26" s="7">
        <f t="shared" si="8"/>
        <v>9.9128386003887139E-2</v>
      </c>
      <c r="DI26" s="6">
        <f t="shared" si="9"/>
        <v>0.13774104683195593</v>
      </c>
      <c r="DJ26" s="5">
        <f t="shared" si="10"/>
        <v>47432.932702860002</v>
      </c>
      <c r="DK26" s="5">
        <f t="shared" si="11"/>
        <v>1.5</v>
      </c>
      <c r="DL26" s="9">
        <f t="shared" si="12"/>
        <v>516544.63713414542</v>
      </c>
      <c r="DM26">
        <f>COUNTIF('Impacted Properties'!$A$1:$A$20,Export_Output_Red_A_4!R26)</f>
        <v>0</v>
      </c>
      <c r="DN26" s="9">
        <f t="shared" si="5"/>
        <v>67000</v>
      </c>
      <c r="DO26" s="9">
        <f t="shared" si="13"/>
        <v>583600</v>
      </c>
      <c r="DP26" s="6">
        <f t="shared" si="7"/>
        <v>47432.932702860002</v>
      </c>
    </row>
    <row r="27" spans="1:120" ht="30" x14ac:dyDescent="0.25">
      <c r="A27" s="1">
        <v>279366</v>
      </c>
      <c r="B27" s="2">
        <v>1220636</v>
      </c>
      <c r="C27" s="1" t="s">
        <v>402</v>
      </c>
      <c r="H27" s="2">
        <v>153227.47081299999</v>
      </c>
      <c r="I27" s="2">
        <v>1693.6590124500001</v>
      </c>
      <c r="J27" s="2">
        <v>153227.433594</v>
      </c>
      <c r="K27" s="2">
        <v>1693.6590124500001</v>
      </c>
      <c r="P27" s="1" t="s">
        <v>403</v>
      </c>
      <c r="Q27" s="1">
        <v>62742</v>
      </c>
      <c r="R27" s="1">
        <v>1220636</v>
      </c>
      <c r="S27" s="1" t="s">
        <v>402</v>
      </c>
      <c r="T27" s="1" t="s">
        <v>404</v>
      </c>
      <c r="U27" s="1" t="s">
        <v>114</v>
      </c>
      <c r="V27" s="2">
        <v>100</v>
      </c>
      <c r="X27" s="1" t="s">
        <v>405</v>
      </c>
      <c r="Y27" s="1" t="s">
        <v>406</v>
      </c>
      <c r="AA27" s="1" t="s">
        <v>407</v>
      </c>
      <c r="AB27" s="1" t="s">
        <v>408</v>
      </c>
      <c r="AC27" s="1" t="s">
        <v>409</v>
      </c>
      <c r="AD27" s="1" t="s">
        <v>154</v>
      </c>
      <c r="AE27" s="1" t="s">
        <v>410</v>
      </c>
      <c r="AF27" s="1" t="s">
        <v>411</v>
      </c>
      <c r="AG27" s="1" t="s">
        <v>412</v>
      </c>
      <c r="AH27" s="1" t="s">
        <v>121</v>
      </c>
      <c r="AI27" s="1" t="s">
        <v>413</v>
      </c>
      <c r="AJ27" s="1" t="s">
        <v>414</v>
      </c>
      <c r="AL27" s="1" t="s">
        <v>143</v>
      </c>
      <c r="AM27" s="1">
        <v>0</v>
      </c>
      <c r="AN27" s="2">
        <v>0</v>
      </c>
      <c r="AO27" s="1" t="s">
        <v>415</v>
      </c>
      <c r="AP27" s="1" t="s">
        <v>145</v>
      </c>
      <c r="AQ27" s="1" t="s">
        <v>146</v>
      </c>
      <c r="AR27" s="1" t="s">
        <v>147</v>
      </c>
      <c r="AS27" s="1" t="s">
        <v>124</v>
      </c>
      <c r="AT27" s="1" t="s">
        <v>125</v>
      </c>
      <c r="AU27" s="1" t="s">
        <v>126</v>
      </c>
      <c r="AV27" s="3" t="s">
        <v>416</v>
      </c>
      <c r="AX27" s="1" t="s">
        <v>128</v>
      </c>
      <c r="AY27" s="1" t="s">
        <v>190</v>
      </c>
      <c r="BA27" s="1" t="s">
        <v>191</v>
      </c>
      <c r="BD27" s="1" t="s">
        <v>417</v>
      </c>
      <c r="BE27" s="4">
        <v>41996</v>
      </c>
      <c r="BF27" s="1" t="s">
        <v>418</v>
      </c>
      <c r="BG27" s="2">
        <v>4.8840000000000003</v>
      </c>
      <c r="BH27" s="2">
        <v>10.631</v>
      </c>
      <c r="BI27" s="2">
        <v>212747.04</v>
      </c>
      <c r="BJ27" s="2">
        <v>212747.04</v>
      </c>
      <c r="BK27" s="2">
        <v>0</v>
      </c>
      <c r="BL27" s="1" t="s">
        <v>410</v>
      </c>
      <c r="BM27" s="1" t="s">
        <v>419</v>
      </c>
      <c r="BP27" s="1" t="s">
        <v>134</v>
      </c>
      <c r="BQ27" s="1" t="s">
        <v>114</v>
      </c>
      <c r="BR27" s="1">
        <v>0</v>
      </c>
      <c r="BS27" s="1">
        <v>0</v>
      </c>
      <c r="BU27" s="1" t="s">
        <v>419</v>
      </c>
      <c r="BX27" s="1">
        <v>0</v>
      </c>
      <c r="BY27" s="1">
        <v>0</v>
      </c>
      <c r="BZ27" s="2">
        <v>0</v>
      </c>
      <c r="CA27" s="1" t="s">
        <v>117</v>
      </c>
      <c r="CC27" s="1" t="s">
        <v>137</v>
      </c>
      <c r="CD27" s="1">
        <v>2019</v>
      </c>
      <c r="CE27" s="2">
        <v>0</v>
      </c>
      <c r="CF27" s="2">
        <v>0</v>
      </c>
      <c r="CG27" s="2">
        <v>0</v>
      </c>
      <c r="CH27" s="2">
        <v>0</v>
      </c>
      <c r="CI27" s="2">
        <v>0</v>
      </c>
      <c r="CJ27" s="2">
        <v>0</v>
      </c>
      <c r="CK27" s="2">
        <v>0</v>
      </c>
      <c r="CL27" s="2">
        <v>0</v>
      </c>
      <c r="CM27" s="2">
        <v>0</v>
      </c>
      <c r="CN27" s="2">
        <v>0</v>
      </c>
      <c r="CO27" s="2">
        <v>0</v>
      </c>
      <c r="CP27" s="1">
        <v>2018</v>
      </c>
      <c r="CQ27" s="6">
        <v>0</v>
      </c>
      <c r="CR27" s="6">
        <v>0</v>
      </c>
      <c r="CS27" s="6">
        <v>0</v>
      </c>
      <c r="CT27" s="6">
        <v>156288</v>
      </c>
      <c r="CU27" s="6">
        <v>0</v>
      </c>
      <c r="CV27" s="6">
        <v>0</v>
      </c>
      <c r="CW27" s="6">
        <v>156288</v>
      </c>
      <c r="CX27" s="6">
        <v>0</v>
      </c>
      <c r="CY27" s="6">
        <v>156288</v>
      </c>
      <c r="CZ27" s="6">
        <v>0</v>
      </c>
      <c r="DA27" s="6">
        <v>156288</v>
      </c>
      <c r="DB27" s="1">
        <v>0</v>
      </c>
      <c r="DC27" s="1">
        <v>0</v>
      </c>
      <c r="DF27" s="2">
        <v>0</v>
      </c>
      <c r="DG27" s="2">
        <v>0.32051030035799999</v>
      </c>
      <c r="DH27" s="7">
        <f t="shared" si="8"/>
        <v>6.5624549622850123E-2</v>
      </c>
      <c r="DI27" s="6">
        <f t="shared" si="9"/>
        <v>0.7346189164370982</v>
      </c>
      <c r="DJ27" s="5">
        <f t="shared" si="10"/>
        <v>10256.329611456</v>
      </c>
      <c r="DK27" s="5">
        <f t="shared" si="11"/>
        <v>1.5</v>
      </c>
      <c r="DL27" s="9">
        <f t="shared" si="12"/>
        <v>20942.143025391721</v>
      </c>
      <c r="DM27">
        <f>COUNTIF('Impacted Properties'!$A$1:$A$20,Export_Output_Red_A_4!R27)</f>
        <v>0</v>
      </c>
      <c r="DN27" s="9">
        <f t="shared" si="5"/>
        <v>67000</v>
      </c>
      <c r="DO27" s="9">
        <f t="shared" si="13"/>
        <v>88000</v>
      </c>
      <c r="DP27" s="6">
        <f t="shared" si="7"/>
        <v>10256.329611456</v>
      </c>
    </row>
    <row r="28" spans="1:120" ht="30" x14ac:dyDescent="0.25">
      <c r="A28" s="1">
        <v>3594</v>
      </c>
      <c r="B28" s="2">
        <v>1220663</v>
      </c>
      <c r="C28" s="1" t="s">
        <v>420</v>
      </c>
      <c r="H28" s="2">
        <v>49217.941209999997</v>
      </c>
      <c r="I28" s="2">
        <v>1087.5809982799999</v>
      </c>
      <c r="J28" s="2">
        <v>53478.0351563</v>
      </c>
      <c r="K28" s="2">
        <v>1095.69019819</v>
      </c>
      <c r="P28" s="1" t="s">
        <v>421</v>
      </c>
      <c r="Q28" s="1">
        <v>62743</v>
      </c>
      <c r="R28" s="1">
        <v>1220663</v>
      </c>
      <c r="S28" s="1" t="s">
        <v>420</v>
      </c>
      <c r="T28" s="1" t="s">
        <v>422</v>
      </c>
      <c r="U28" s="1" t="s">
        <v>114</v>
      </c>
      <c r="V28" s="2">
        <v>100</v>
      </c>
      <c r="X28" s="1" t="s">
        <v>423</v>
      </c>
      <c r="Y28" s="1" t="s">
        <v>424</v>
      </c>
      <c r="AA28" s="1" t="s">
        <v>236</v>
      </c>
      <c r="AB28" s="1" t="s">
        <v>125</v>
      </c>
      <c r="AC28" s="1" t="s">
        <v>425</v>
      </c>
      <c r="AD28" s="1" t="s">
        <v>154</v>
      </c>
      <c r="AE28" s="1" t="s">
        <v>410</v>
      </c>
      <c r="AF28" s="1" t="s">
        <v>411</v>
      </c>
      <c r="AG28" s="1" t="s">
        <v>412</v>
      </c>
      <c r="AH28" s="1" t="s">
        <v>121</v>
      </c>
      <c r="AI28" s="1" t="s">
        <v>426</v>
      </c>
      <c r="AJ28" s="1" t="s">
        <v>427</v>
      </c>
      <c r="AL28" s="1" t="s">
        <v>143</v>
      </c>
      <c r="AM28" s="1">
        <v>0</v>
      </c>
      <c r="AN28" s="2">
        <v>0</v>
      </c>
      <c r="AO28" s="1" t="s">
        <v>428</v>
      </c>
      <c r="AP28" s="1" t="s">
        <v>145</v>
      </c>
      <c r="AQ28" s="1" t="s">
        <v>146</v>
      </c>
      <c r="AR28" s="1" t="s">
        <v>147</v>
      </c>
      <c r="AS28" s="1" t="s">
        <v>124</v>
      </c>
      <c r="AT28" s="1" t="s">
        <v>125</v>
      </c>
      <c r="AU28" s="1" t="s">
        <v>126</v>
      </c>
      <c r="AV28" s="3" t="s">
        <v>429</v>
      </c>
      <c r="AX28" s="1" t="s">
        <v>128</v>
      </c>
      <c r="AY28" s="1" t="s">
        <v>190</v>
      </c>
      <c r="BA28" s="1" t="s">
        <v>191</v>
      </c>
      <c r="BD28" s="1" t="s">
        <v>430</v>
      </c>
      <c r="BE28" s="4">
        <v>42915</v>
      </c>
      <c r="BF28" s="1" t="s">
        <v>174</v>
      </c>
      <c r="BG28" s="2">
        <v>1</v>
      </c>
      <c r="BH28" s="2">
        <v>1</v>
      </c>
      <c r="BI28" s="2">
        <v>43560</v>
      </c>
      <c r="BJ28" s="2">
        <v>43560</v>
      </c>
      <c r="BK28" s="2">
        <v>2106</v>
      </c>
      <c r="BL28" s="1" t="s">
        <v>249</v>
      </c>
      <c r="BM28" s="1" t="s">
        <v>363</v>
      </c>
      <c r="BN28" s="1" t="s">
        <v>431</v>
      </c>
      <c r="BP28" s="1" t="s">
        <v>134</v>
      </c>
      <c r="BQ28" s="1" t="s">
        <v>114</v>
      </c>
      <c r="BR28" s="1">
        <v>1963</v>
      </c>
      <c r="BS28" s="1">
        <v>1963</v>
      </c>
      <c r="BU28" s="1" t="s">
        <v>363</v>
      </c>
      <c r="BX28" s="1">
        <v>1</v>
      </c>
      <c r="BY28" s="1">
        <v>0</v>
      </c>
      <c r="BZ28" s="2">
        <v>100</v>
      </c>
      <c r="CA28" s="1" t="s">
        <v>117</v>
      </c>
      <c r="CC28" s="1" t="s">
        <v>137</v>
      </c>
      <c r="CD28" s="1">
        <v>2019</v>
      </c>
      <c r="CE28" s="2">
        <v>0</v>
      </c>
      <c r="CF28" s="2">
        <v>0</v>
      </c>
      <c r="CG28" s="2">
        <v>0</v>
      </c>
      <c r="CH28" s="2">
        <v>0</v>
      </c>
      <c r="CI28" s="2">
        <v>0</v>
      </c>
      <c r="CJ28" s="2">
        <v>0</v>
      </c>
      <c r="CK28" s="2">
        <v>0</v>
      </c>
      <c r="CL28" s="2">
        <v>0</v>
      </c>
      <c r="CM28" s="2">
        <v>0</v>
      </c>
      <c r="CN28" s="2">
        <v>0</v>
      </c>
      <c r="CO28" s="2">
        <v>0</v>
      </c>
      <c r="CP28" s="1">
        <v>2018</v>
      </c>
      <c r="CQ28" s="6">
        <v>43250</v>
      </c>
      <c r="CR28" s="6">
        <v>0</v>
      </c>
      <c r="CS28" s="6">
        <v>87120</v>
      </c>
      <c r="CT28" s="6">
        <v>0</v>
      </c>
      <c r="CU28" s="6">
        <v>0</v>
      </c>
      <c r="CV28" s="6">
        <v>0</v>
      </c>
      <c r="CW28" s="6">
        <v>130370</v>
      </c>
      <c r="CX28" s="6">
        <v>0</v>
      </c>
      <c r="CY28" s="6">
        <v>130370</v>
      </c>
      <c r="CZ28" s="6">
        <v>0</v>
      </c>
      <c r="DA28" s="6">
        <v>130370</v>
      </c>
      <c r="DB28" s="1">
        <v>0</v>
      </c>
      <c r="DC28" s="1">
        <v>0</v>
      </c>
      <c r="DF28" s="2">
        <v>0</v>
      </c>
      <c r="DG28" s="2">
        <v>0.17445277535299999</v>
      </c>
      <c r="DH28" s="7">
        <f t="shared" si="8"/>
        <v>0.17445277535299999</v>
      </c>
      <c r="DI28" s="6">
        <f t="shared" si="9"/>
        <v>2</v>
      </c>
      <c r="DJ28" s="5">
        <f t="shared" si="10"/>
        <v>15198.32578875336</v>
      </c>
      <c r="DK28" s="5">
        <f t="shared" si="11"/>
        <v>2.7</v>
      </c>
      <c r="DL28" s="9">
        <f t="shared" si="12"/>
        <v>20517.73981481704</v>
      </c>
      <c r="DM28">
        <f>COUNTIF('Impacted Properties'!$A$1:$A$20,Export_Output_Red_A_4!R28)</f>
        <v>0</v>
      </c>
      <c r="DN28" s="9">
        <f t="shared" si="5"/>
        <v>67000</v>
      </c>
      <c r="DO28" s="9">
        <f t="shared" si="13"/>
        <v>87600</v>
      </c>
      <c r="DP28" s="6">
        <f t="shared" si="7"/>
        <v>15198.32578875336</v>
      </c>
    </row>
    <row r="29" spans="1:120" ht="30" x14ac:dyDescent="0.25">
      <c r="A29" s="1">
        <v>317443</v>
      </c>
      <c r="B29" s="2">
        <v>1222858</v>
      </c>
      <c r="C29" s="1" t="s">
        <v>432</v>
      </c>
      <c r="H29" s="2">
        <v>20607.766192399999</v>
      </c>
      <c r="I29" s="2">
        <v>597.53232288000004</v>
      </c>
      <c r="J29" s="2">
        <v>20607.765625</v>
      </c>
      <c r="K29" s="2">
        <v>597.53232288000004</v>
      </c>
      <c r="P29" s="1" t="s">
        <v>433</v>
      </c>
      <c r="Q29" s="1">
        <v>62851</v>
      </c>
      <c r="R29" s="1">
        <v>1222858</v>
      </c>
      <c r="S29" s="1" t="s">
        <v>432</v>
      </c>
      <c r="T29" s="1" t="s">
        <v>434</v>
      </c>
      <c r="U29" s="1" t="s">
        <v>114</v>
      </c>
      <c r="V29" s="2">
        <v>100</v>
      </c>
      <c r="Y29" s="1" t="s">
        <v>435</v>
      </c>
      <c r="AA29" s="1" t="s">
        <v>436</v>
      </c>
      <c r="AB29" s="1" t="s">
        <v>125</v>
      </c>
      <c r="AC29" s="1" t="s">
        <v>437</v>
      </c>
      <c r="AD29" s="1" t="s">
        <v>154</v>
      </c>
      <c r="AE29" s="1" t="s">
        <v>410</v>
      </c>
      <c r="AF29" s="1" t="s">
        <v>411</v>
      </c>
      <c r="AG29" s="1" t="s">
        <v>412</v>
      </c>
      <c r="AH29" s="1" t="s">
        <v>121</v>
      </c>
      <c r="AI29" s="1" t="s">
        <v>438</v>
      </c>
      <c r="AJ29" s="1" t="s">
        <v>439</v>
      </c>
      <c r="AL29" s="1" t="s">
        <v>187</v>
      </c>
      <c r="AM29" s="1">
        <v>0</v>
      </c>
      <c r="AN29" s="2">
        <v>0</v>
      </c>
      <c r="AO29" s="1" t="s">
        <v>440</v>
      </c>
      <c r="AP29" s="1" t="s">
        <v>145</v>
      </c>
      <c r="AQ29" s="1" t="s">
        <v>146</v>
      </c>
      <c r="AR29" s="1" t="s">
        <v>147</v>
      </c>
      <c r="AS29" s="1" t="s">
        <v>124</v>
      </c>
      <c r="AT29" s="1" t="s">
        <v>125</v>
      </c>
      <c r="AU29" s="1" t="s">
        <v>126</v>
      </c>
      <c r="AV29" s="3" t="s">
        <v>441</v>
      </c>
      <c r="AX29" s="1" t="s">
        <v>128</v>
      </c>
      <c r="AY29" s="1" t="s">
        <v>190</v>
      </c>
      <c r="AZ29" s="1" t="s">
        <v>361</v>
      </c>
      <c r="BA29" s="1" t="s">
        <v>191</v>
      </c>
      <c r="BB29" s="1" t="s">
        <v>442</v>
      </c>
      <c r="BC29" s="1" t="s">
        <v>443</v>
      </c>
      <c r="BD29" s="1" t="s">
        <v>173</v>
      </c>
      <c r="BF29" s="1" t="s">
        <v>336</v>
      </c>
      <c r="BG29" s="2">
        <v>0.5</v>
      </c>
      <c r="BH29" s="2">
        <v>0.5</v>
      </c>
      <c r="BI29" s="2">
        <v>21780</v>
      </c>
      <c r="BJ29" s="2">
        <v>21780</v>
      </c>
      <c r="BK29" s="2">
        <v>1616</v>
      </c>
      <c r="BL29" s="1" t="s">
        <v>362</v>
      </c>
      <c r="BM29" s="1" t="s">
        <v>363</v>
      </c>
      <c r="BN29" s="1" t="s">
        <v>375</v>
      </c>
      <c r="BP29" s="1" t="s">
        <v>134</v>
      </c>
      <c r="BQ29" s="1" t="s">
        <v>114</v>
      </c>
      <c r="BR29" s="1">
        <v>1985</v>
      </c>
      <c r="BS29" s="1">
        <v>1955</v>
      </c>
      <c r="BU29" s="1" t="s">
        <v>363</v>
      </c>
      <c r="BX29" s="1">
        <v>1</v>
      </c>
      <c r="BY29" s="1">
        <v>0</v>
      </c>
      <c r="BZ29" s="2">
        <v>100</v>
      </c>
      <c r="CA29" s="1" t="s">
        <v>117</v>
      </c>
      <c r="CC29" s="1" t="s">
        <v>137</v>
      </c>
      <c r="CD29" s="1">
        <v>2019</v>
      </c>
      <c r="CE29" s="2">
        <v>0</v>
      </c>
      <c r="CF29" s="2">
        <v>0</v>
      </c>
      <c r="CG29" s="2">
        <v>0</v>
      </c>
      <c r="CH29" s="2">
        <v>0</v>
      </c>
      <c r="CI29" s="2">
        <v>0</v>
      </c>
      <c r="CJ29" s="2">
        <v>0</v>
      </c>
      <c r="CK29" s="2">
        <v>0</v>
      </c>
      <c r="CL29" s="2">
        <v>0</v>
      </c>
      <c r="CM29" s="2">
        <v>0</v>
      </c>
      <c r="CN29" s="2">
        <v>0</v>
      </c>
      <c r="CO29" s="2">
        <v>0</v>
      </c>
      <c r="CP29" s="1">
        <v>2018</v>
      </c>
      <c r="CQ29" s="6">
        <v>120716</v>
      </c>
      <c r="CR29" s="6">
        <v>0</v>
      </c>
      <c r="CS29" s="6">
        <v>54450</v>
      </c>
      <c r="CT29" s="6">
        <v>0</v>
      </c>
      <c r="CU29" s="6">
        <v>0</v>
      </c>
      <c r="CV29" s="6">
        <v>0</v>
      </c>
      <c r="CW29" s="6">
        <v>175166</v>
      </c>
      <c r="CX29" s="6">
        <v>0</v>
      </c>
      <c r="CY29" s="6">
        <v>175166</v>
      </c>
      <c r="CZ29" s="6">
        <v>99144</v>
      </c>
      <c r="DA29" s="6">
        <v>76022</v>
      </c>
      <c r="DB29" s="1">
        <v>0</v>
      </c>
      <c r="DC29" s="1">
        <v>0</v>
      </c>
      <c r="DF29" s="2">
        <v>0</v>
      </c>
      <c r="DG29" s="2">
        <v>0.34988229576199997</v>
      </c>
      <c r="DH29" s="7">
        <f t="shared" si="8"/>
        <v>0.69976459152399995</v>
      </c>
      <c r="DI29" s="6">
        <f t="shared" si="9"/>
        <v>2.5</v>
      </c>
      <c r="DJ29" s="5">
        <f t="shared" si="10"/>
        <v>38102.182008481795</v>
      </c>
      <c r="DK29" s="5">
        <f t="shared" si="11"/>
        <v>3.375</v>
      </c>
      <c r="DL29" s="9">
        <f t="shared" si="12"/>
        <v>51437.945711450426</v>
      </c>
      <c r="DM29">
        <f>COUNTIF('Impacted Properties'!$A$1:$A$20,Export_Output_Red_A_4!R29)</f>
        <v>1</v>
      </c>
      <c r="DN29" s="9">
        <f t="shared" si="5"/>
        <v>67000</v>
      </c>
      <c r="DO29" s="9">
        <f t="shared" si="13"/>
        <v>0</v>
      </c>
      <c r="DP29" s="6">
        <f t="shared" si="7"/>
        <v>0</v>
      </c>
    </row>
    <row r="30" spans="1:120" ht="30" x14ac:dyDescent="0.25">
      <c r="A30" s="1">
        <v>291182</v>
      </c>
      <c r="B30" s="2">
        <v>1222867</v>
      </c>
      <c r="C30" s="1" t="s">
        <v>444</v>
      </c>
      <c r="H30" s="2">
        <v>19645.618471999998</v>
      </c>
      <c r="I30" s="2">
        <v>578.80201196999997</v>
      </c>
      <c r="J30" s="2">
        <v>19645.6171875</v>
      </c>
      <c r="K30" s="2">
        <v>578.80201196999997</v>
      </c>
      <c r="P30" s="1" t="s">
        <v>445</v>
      </c>
      <c r="Q30" s="1">
        <v>62852</v>
      </c>
      <c r="R30" s="1">
        <v>1222867</v>
      </c>
      <c r="S30" s="1" t="s">
        <v>444</v>
      </c>
      <c r="T30" s="1" t="s">
        <v>446</v>
      </c>
      <c r="U30" s="1" t="s">
        <v>114</v>
      </c>
      <c r="V30" s="2">
        <v>100</v>
      </c>
      <c r="Y30" s="1" t="s">
        <v>447</v>
      </c>
      <c r="AA30" s="1" t="s">
        <v>304</v>
      </c>
      <c r="AB30" s="1" t="s">
        <v>125</v>
      </c>
      <c r="AC30" s="1" t="s">
        <v>448</v>
      </c>
      <c r="AD30" s="1" t="s">
        <v>154</v>
      </c>
      <c r="AE30" s="1" t="s">
        <v>410</v>
      </c>
      <c r="AF30" s="1" t="s">
        <v>411</v>
      </c>
      <c r="AG30" s="1" t="s">
        <v>412</v>
      </c>
      <c r="AH30" s="1" t="s">
        <v>121</v>
      </c>
      <c r="AI30" s="1" t="s">
        <v>449</v>
      </c>
      <c r="AJ30" s="1" t="s">
        <v>450</v>
      </c>
      <c r="AL30" s="1" t="s">
        <v>187</v>
      </c>
      <c r="AM30" s="1">
        <v>0</v>
      </c>
      <c r="AN30" s="2">
        <v>0</v>
      </c>
      <c r="AO30" s="1" t="s">
        <v>451</v>
      </c>
      <c r="AP30" s="1" t="s">
        <v>145</v>
      </c>
      <c r="AQ30" s="1" t="s">
        <v>146</v>
      </c>
      <c r="AR30" s="1" t="s">
        <v>147</v>
      </c>
      <c r="AS30" s="1" t="s">
        <v>124</v>
      </c>
      <c r="AT30" s="1" t="s">
        <v>125</v>
      </c>
      <c r="AU30" s="1" t="s">
        <v>126</v>
      </c>
      <c r="AV30" s="3" t="s">
        <v>452</v>
      </c>
      <c r="AX30" s="1" t="s">
        <v>128</v>
      </c>
      <c r="AY30" s="1" t="s">
        <v>190</v>
      </c>
      <c r="AZ30" s="1" t="s">
        <v>361</v>
      </c>
      <c r="BA30" s="1" t="s">
        <v>191</v>
      </c>
      <c r="BD30" s="1" t="s">
        <v>173</v>
      </c>
      <c r="BF30" s="1" t="s">
        <v>336</v>
      </c>
      <c r="BG30" s="2">
        <v>0.5</v>
      </c>
      <c r="BH30" s="2">
        <v>0.5</v>
      </c>
      <c r="BI30" s="2">
        <v>21780</v>
      </c>
      <c r="BJ30" s="2">
        <v>21780</v>
      </c>
      <c r="BK30" s="2">
        <v>1420</v>
      </c>
      <c r="BL30" s="1" t="s">
        <v>362</v>
      </c>
      <c r="BM30" s="1" t="s">
        <v>363</v>
      </c>
      <c r="BN30" s="1" t="s">
        <v>375</v>
      </c>
      <c r="BP30" s="1" t="s">
        <v>134</v>
      </c>
      <c r="BQ30" s="1" t="s">
        <v>114</v>
      </c>
      <c r="BR30" s="1">
        <v>1980</v>
      </c>
      <c r="BS30" s="1">
        <v>1971</v>
      </c>
      <c r="BU30" s="1" t="s">
        <v>363</v>
      </c>
      <c r="BX30" s="1">
        <v>1</v>
      </c>
      <c r="BY30" s="1">
        <v>0</v>
      </c>
      <c r="BZ30" s="2">
        <v>100</v>
      </c>
      <c r="CA30" s="1" t="s">
        <v>117</v>
      </c>
      <c r="CC30" s="1" t="s">
        <v>137</v>
      </c>
      <c r="CD30" s="1">
        <v>2019</v>
      </c>
      <c r="CE30" s="2">
        <v>0</v>
      </c>
      <c r="CF30" s="2">
        <v>0</v>
      </c>
      <c r="CG30" s="2">
        <v>0</v>
      </c>
      <c r="CH30" s="2">
        <v>0</v>
      </c>
      <c r="CI30" s="2">
        <v>0</v>
      </c>
      <c r="CJ30" s="2">
        <v>0</v>
      </c>
      <c r="CK30" s="2">
        <v>0</v>
      </c>
      <c r="CL30" s="2">
        <v>0</v>
      </c>
      <c r="CM30" s="2">
        <v>0</v>
      </c>
      <c r="CN30" s="2">
        <v>0</v>
      </c>
      <c r="CO30" s="2">
        <v>0</v>
      </c>
      <c r="CP30" s="1">
        <v>2018</v>
      </c>
      <c r="CQ30" s="6">
        <v>94861</v>
      </c>
      <c r="CR30" s="6">
        <v>0</v>
      </c>
      <c r="CS30" s="6">
        <v>38115</v>
      </c>
      <c r="CT30" s="6">
        <v>0</v>
      </c>
      <c r="CU30" s="6">
        <v>0</v>
      </c>
      <c r="CV30" s="6">
        <v>0</v>
      </c>
      <c r="CW30" s="6">
        <v>132976</v>
      </c>
      <c r="CX30" s="6">
        <v>0</v>
      </c>
      <c r="CY30" s="6">
        <v>132976</v>
      </c>
      <c r="CZ30" s="6">
        <v>6323</v>
      </c>
      <c r="DA30" s="6">
        <v>126653</v>
      </c>
      <c r="DB30" s="1">
        <v>0</v>
      </c>
      <c r="DC30" s="1">
        <v>0</v>
      </c>
      <c r="DF30" s="2">
        <v>0</v>
      </c>
      <c r="DG30" s="2">
        <v>0.31973893633400002</v>
      </c>
      <c r="DH30" s="7">
        <f t="shared" si="8"/>
        <v>0.63947787266800005</v>
      </c>
      <c r="DI30" s="6">
        <f t="shared" si="9"/>
        <v>1.75</v>
      </c>
      <c r="DJ30" s="5">
        <f t="shared" si="10"/>
        <v>24373.69911674082</v>
      </c>
      <c r="DK30" s="5">
        <f t="shared" si="11"/>
        <v>2.3625000000000003</v>
      </c>
      <c r="DL30" s="9">
        <f t="shared" si="12"/>
        <v>32904.493807600113</v>
      </c>
      <c r="DM30">
        <f>COUNTIF('Impacted Properties'!$A$1:$A$20,Export_Output_Red_A_4!R30)</f>
        <v>1</v>
      </c>
      <c r="DN30" s="9">
        <f t="shared" si="5"/>
        <v>67000</v>
      </c>
      <c r="DO30" s="9">
        <f t="shared" si="13"/>
        <v>0</v>
      </c>
      <c r="DP30" s="6">
        <f t="shared" si="7"/>
        <v>0</v>
      </c>
    </row>
    <row r="31" spans="1:120" ht="30" x14ac:dyDescent="0.25">
      <c r="A31" s="1">
        <v>64664</v>
      </c>
      <c r="B31" s="2">
        <v>1222901</v>
      </c>
      <c r="C31" s="1" t="s">
        <v>453</v>
      </c>
      <c r="H31" s="2">
        <v>14240932.417199999</v>
      </c>
      <c r="I31" s="2">
        <v>15707.0766513</v>
      </c>
      <c r="J31" s="2">
        <v>14339831.029300001</v>
      </c>
      <c r="K31" s="2">
        <v>16127.3879717</v>
      </c>
      <c r="P31" s="1" t="s">
        <v>454</v>
      </c>
      <c r="Q31" s="1">
        <v>62856</v>
      </c>
      <c r="R31" s="1">
        <v>1222901</v>
      </c>
      <c r="S31" s="1" t="s">
        <v>453</v>
      </c>
      <c r="T31" s="1" t="s">
        <v>455</v>
      </c>
      <c r="U31" s="1" t="s">
        <v>114</v>
      </c>
      <c r="V31" s="2">
        <v>100</v>
      </c>
      <c r="X31" s="1" t="s">
        <v>456</v>
      </c>
      <c r="Y31" s="1" t="s">
        <v>457</v>
      </c>
      <c r="AA31" s="1" t="s">
        <v>458</v>
      </c>
      <c r="AB31" s="1" t="s">
        <v>125</v>
      </c>
      <c r="AC31" s="1" t="s">
        <v>459</v>
      </c>
      <c r="AD31" s="1" t="s">
        <v>154</v>
      </c>
      <c r="AE31" s="1" t="s">
        <v>460</v>
      </c>
      <c r="AF31" s="1" t="s">
        <v>461</v>
      </c>
      <c r="AG31" s="1" t="s">
        <v>412</v>
      </c>
      <c r="AI31" s="1" t="s">
        <v>158</v>
      </c>
      <c r="AJ31" s="1" t="s">
        <v>462</v>
      </c>
      <c r="AL31" s="1" t="s">
        <v>463</v>
      </c>
      <c r="AM31" s="1">
        <v>0</v>
      </c>
      <c r="AN31" s="2">
        <v>0</v>
      </c>
      <c r="AP31" s="1" t="s">
        <v>383</v>
      </c>
      <c r="AQ31" s="1" t="s">
        <v>146</v>
      </c>
      <c r="AR31" s="1" t="s">
        <v>147</v>
      </c>
      <c r="AS31" s="1" t="s">
        <v>124</v>
      </c>
      <c r="AT31" s="1" t="s">
        <v>125</v>
      </c>
      <c r="AU31" s="1" t="s">
        <v>126</v>
      </c>
      <c r="AV31" s="3" t="s">
        <v>384</v>
      </c>
      <c r="AX31" s="1" t="s">
        <v>128</v>
      </c>
      <c r="AY31" s="1" t="s">
        <v>190</v>
      </c>
      <c r="BA31" s="1" t="s">
        <v>191</v>
      </c>
      <c r="BD31" s="1" t="s">
        <v>464</v>
      </c>
      <c r="BE31" s="4">
        <v>43297</v>
      </c>
      <c r="BF31" s="1" t="s">
        <v>465</v>
      </c>
      <c r="BG31" s="2">
        <v>327.21080000000001</v>
      </c>
      <c r="BH31" s="2">
        <v>346.22</v>
      </c>
      <c r="BI31" s="2">
        <v>14253302.449999999</v>
      </c>
      <c r="BJ31" s="2">
        <v>14253302.449999999</v>
      </c>
      <c r="BK31" s="2">
        <v>0</v>
      </c>
      <c r="BL31" s="1" t="s">
        <v>460</v>
      </c>
      <c r="BM31" s="1" t="s">
        <v>161</v>
      </c>
      <c r="BP31" s="1" t="s">
        <v>134</v>
      </c>
      <c r="BQ31" s="1" t="s">
        <v>114</v>
      </c>
      <c r="BR31" s="1">
        <v>0</v>
      </c>
      <c r="BS31" s="1">
        <v>0</v>
      </c>
      <c r="BU31" s="1" t="s">
        <v>175</v>
      </c>
      <c r="BX31" s="1">
        <v>0</v>
      </c>
      <c r="BY31" s="1">
        <v>0</v>
      </c>
      <c r="BZ31" s="2">
        <v>0</v>
      </c>
      <c r="CA31" s="1" t="s">
        <v>117</v>
      </c>
      <c r="CC31" s="1" t="s">
        <v>137</v>
      </c>
      <c r="CD31" s="1">
        <v>2019</v>
      </c>
      <c r="CE31" s="2">
        <v>0</v>
      </c>
      <c r="CF31" s="2">
        <v>0</v>
      </c>
      <c r="CG31" s="2">
        <v>0</v>
      </c>
      <c r="CH31" s="2">
        <v>0</v>
      </c>
      <c r="CI31" s="2">
        <v>0</v>
      </c>
      <c r="CJ31" s="2">
        <v>0</v>
      </c>
      <c r="CK31" s="2">
        <v>0</v>
      </c>
      <c r="CL31" s="2">
        <v>0</v>
      </c>
      <c r="CM31" s="2">
        <v>0</v>
      </c>
      <c r="CN31" s="2">
        <v>0</v>
      </c>
      <c r="CO31" s="2">
        <v>0</v>
      </c>
      <c r="CP31" s="1">
        <v>2018</v>
      </c>
      <c r="CQ31" s="6">
        <v>0</v>
      </c>
      <c r="CR31" s="6">
        <v>0</v>
      </c>
      <c r="CS31" s="6">
        <v>0</v>
      </c>
      <c r="CT31" s="6">
        <v>0</v>
      </c>
      <c r="CU31" s="6">
        <v>53008</v>
      </c>
      <c r="CV31" s="6">
        <v>1963265</v>
      </c>
      <c r="CW31" s="6">
        <v>1963265</v>
      </c>
      <c r="CX31" s="6">
        <v>1910257</v>
      </c>
      <c r="CY31" s="6">
        <v>53008</v>
      </c>
      <c r="CZ31" s="6">
        <v>0</v>
      </c>
      <c r="DA31" s="6">
        <v>53008</v>
      </c>
      <c r="DB31" s="1">
        <v>0</v>
      </c>
      <c r="DC31" s="1">
        <v>0</v>
      </c>
      <c r="DF31" s="2">
        <v>0</v>
      </c>
      <c r="DG31" s="2">
        <v>32.6006508328</v>
      </c>
      <c r="DH31" s="7">
        <f t="shared" si="8"/>
        <v>9.9631952332336016E-2</v>
      </c>
      <c r="DI31" s="6">
        <f t="shared" si="9"/>
        <v>0.13774106084446416</v>
      </c>
      <c r="DJ31" s="5">
        <f t="shared" si="10"/>
        <v>195603.92489574366</v>
      </c>
      <c r="DK31" s="5">
        <f t="shared" si="11"/>
        <v>1.5</v>
      </c>
      <c r="DL31" s="9">
        <f t="shared" si="12"/>
        <v>2130126.5254151518</v>
      </c>
      <c r="DM31">
        <f>COUNTIF('Impacted Properties'!$A$1:$A$20,Export_Output_Red_A_4!R31)</f>
        <v>0</v>
      </c>
      <c r="DN31" s="9">
        <f t="shared" si="5"/>
        <v>67000</v>
      </c>
      <c r="DO31" s="9">
        <f t="shared" si="13"/>
        <v>2197200</v>
      </c>
      <c r="DP31" s="6">
        <f t="shared" si="7"/>
        <v>195603.92489574366</v>
      </c>
    </row>
    <row r="32" spans="1:120" ht="30" x14ac:dyDescent="0.25">
      <c r="A32" s="1">
        <v>108449</v>
      </c>
      <c r="B32" s="2">
        <v>1302423</v>
      </c>
      <c r="C32" s="1" t="s">
        <v>466</v>
      </c>
      <c r="H32" s="2">
        <v>120076.120263</v>
      </c>
      <c r="I32" s="2">
        <v>1781.72297542</v>
      </c>
      <c r="J32" s="2">
        <v>120076.115234</v>
      </c>
      <c r="K32" s="2">
        <v>1781.72297542</v>
      </c>
      <c r="P32" s="1" t="s">
        <v>467</v>
      </c>
      <c r="Q32" s="1">
        <v>68680</v>
      </c>
      <c r="R32" s="1">
        <v>1302423</v>
      </c>
      <c r="S32" s="1" t="s">
        <v>466</v>
      </c>
      <c r="T32" s="1" t="s">
        <v>468</v>
      </c>
      <c r="U32" s="1" t="s">
        <v>114</v>
      </c>
      <c r="V32" s="2">
        <v>100</v>
      </c>
      <c r="Y32" s="1" t="s">
        <v>469</v>
      </c>
      <c r="AA32" s="1" t="s">
        <v>124</v>
      </c>
      <c r="AB32" s="1" t="s">
        <v>125</v>
      </c>
      <c r="AC32" s="1" t="s">
        <v>470</v>
      </c>
      <c r="AD32" s="1" t="s">
        <v>154</v>
      </c>
      <c r="AE32" s="1" t="s">
        <v>471</v>
      </c>
      <c r="AF32" s="1" t="s">
        <v>472</v>
      </c>
      <c r="AG32" s="1" t="s">
        <v>473</v>
      </c>
      <c r="AI32" s="1" t="s">
        <v>474</v>
      </c>
      <c r="AJ32" s="1" t="s">
        <v>475</v>
      </c>
      <c r="AM32" s="1">
        <v>0</v>
      </c>
      <c r="AN32" s="2">
        <v>0</v>
      </c>
      <c r="AP32" s="1" t="s">
        <v>117</v>
      </c>
      <c r="AQ32" s="1" t="s">
        <v>476</v>
      </c>
      <c r="AS32" s="1" t="s">
        <v>124</v>
      </c>
      <c r="AT32" s="1" t="s">
        <v>125</v>
      </c>
      <c r="AU32" s="1" t="s">
        <v>126</v>
      </c>
      <c r="AV32" s="3" t="s">
        <v>477</v>
      </c>
      <c r="AX32" s="1" t="s">
        <v>128</v>
      </c>
      <c r="AY32" s="1" t="s">
        <v>190</v>
      </c>
      <c r="BA32" s="1" t="s">
        <v>191</v>
      </c>
      <c r="BD32" s="1" t="s">
        <v>478</v>
      </c>
      <c r="BE32" s="4">
        <v>41135</v>
      </c>
      <c r="BF32" s="1" t="s">
        <v>174</v>
      </c>
      <c r="BG32" s="2">
        <v>3.54</v>
      </c>
      <c r="BH32" s="2">
        <v>4.056</v>
      </c>
      <c r="BI32" s="2">
        <v>154202</v>
      </c>
      <c r="BJ32" s="2">
        <v>154202.4</v>
      </c>
      <c r="BK32" s="2">
        <v>0</v>
      </c>
      <c r="BL32" s="1" t="s">
        <v>471</v>
      </c>
      <c r="BM32" s="1" t="s">
        <v>419</v>
      </c>
      <c r="BP32" s="1" t="s">
        <v>134</v>
      </c>
      <c r="BQ32" s="1" t="s">
        <v>114</v>
      </c>
      <c r="BR32" s="1">
        <v>0</v>
      </c>
      <c r="BS32" s="1">
        <v>0</v>
      </c>
      <c r="BU32" s="1" t="s">
        <v>419</v>
      </c>
      <c r="BX32" s="1">
        <v>0</v>
      </c>
      <c r="BY32" s="1">
        <v>0</v>
      </c>
      <c r="BZ32" s="2">
        <v>0</v>
      </c>
      <c r="CA32" s="1" t="s">
        <v>117</v>
      </c>
      <c r="CC32" s="1" t="s">
        <v>137</v>
      </c>
      <c r="CD32" s="1">
        <v>2019</v>
      </c>
      <c r="CE32" s="2">
        <v>0</v>
      </c>
      <c r="CF32" s="2">
        <v>0</v>
      </c>
      <c r="CG32" s="2">
        <v>0</v>
      </c>
      <c r="CH32" s="2">
        <v>0</v>
      </c>
      <c r="CI32" s="2">
        <v>0</v>
      </c>
      <c r="CJ32" s="2">
        <v>0</v>
      </c>
      <c r="CK32" s="2">
        <v>0</v>
      </c>
      <c r="CL32" s="2">
        <v>0</v>
      </c>
      <c r="CM32" s="2">
        <v>0</v>
      </c>
      <c r="CN32" s="2">
        <v>0</v>
      </c>
      <c r="CO32" s="2">
        <v>0</v>
      </c>
      <c r="CP32" s="1">
        <v>2018</v>
      </c>
      <c r="CQ32" s="6">
        <v>0</v>
      </c>
      <c r="CR32" s="6">
        <v>0</v>
      </c>
      <c r="CS32" s="6">
        <v>0</v>
      </c>
      <c r="CT32" s="6">
        <v>53100</v>
      </c>
      <c r="CU32" s="6">
        <v>0</v>
      </c>
      <c r="CV32" s="6">
        <v>0</v>
      </c>
      <c r="CW32" s="6">
        <v>53100</v>
      </c>
      <c r="CX32" s="6">
        <v>0</v>
      </c>
      <c r="CY32" s="6">
        <v>53100</v>
      </c>
      <c r="CZ32" s="6">
        <v>0</v>
      </c>
      <c r="DA32" s="6">
        <v>53100</v>
      </c>
      <c r="DB32" s="1">
        <v>0</v>
      </c>
      <c r="DC32" s="1">
        <v>0</v>
      </c>
      <c r="DF32" s="2">
        <v>0</v>
      </c>
      <c r="DG32" s="2">
        <v>1.32871183302E-2</v>
      </c>
      <c r="DH32" s="7">
        <f t="shared" si="8"/>
        <v>3.7534232571186446E-3</v>
      </c>
      <c r="DI32" s="6">
        <f t="shared" si="9"/>
        <v>0.34435261707988984</v>
      </c>
      <c r="DJ32" s="5">
        <f t="shared" si="10"/>
        <v>199.30677495300003</v>
      </c>
      <c r="DK32" s="5">
        <f t="shared" si="11"/>
        <v>1.5</v>
      </c>
      <c r="DL32" s="9">
        <f t="shared" si="12"/>
        <v>868.18031169526796</v>
      </c>
      <c r="DM32">
        <f>COUNTIF('Impacted Properties'!$A$1:$A$20,Export_Output_Red_A_4!R32)</f>
        <v>0</v>
      </c>
      <c r="DN32" s="9">
        <f t="shared" si="5"/>
        <v>11000</v>
      </c>
      <c r="DO32" s="9">
        <f t="shared" si="13"/>
        <v>11900</v>
      </c>
      <c r="DP32" s="6">
        <f t="shared" si="7"/>
        <v>199.30677495300003</v>
      </c>
    </row>
    <row r="33" spans="1:120" ht="30" x14ac:dyDescent="0.25">
      <c r="A33" s="1">
        <v>229003</v>
      </c>
      <c r="B33" s="2">
        <v>2025322</v>
      </c>
      <c r="C33" s="1" t="s">
        <v>479</v>
      </c>
      <c r="D33" s="4">
        <v>38795</v>
      </c>
      <c r="H33" s="2">
        <v>1694750.4228300001</v>
      </c>
      <c r="I33" s="2">
        <v>5661.7905177399998</v>
      </c>
      <c r="J33" s="2">
        <v>1694750.42383</v>
      </c>
      <c r="K33" s="2">
        <v>5661.7905177399998</v>
      </c>
      <c r="P33" s="1" t="s">
        <v>480</v>
      </c>
      <c r="Q33" s="1">
        <v>126451</v>
      </c>
      <c r="R33" s="1">
        <v>2025322</v>
      </c>
      <c r="S33" s="1" t="s">
        <v>479</v>
      </c>
      <c r="T33" s="1" t="s">
        <v>165</v>
      </c>
      <c r="U33" s="1" t="s">
        <v>114</v>
      </c>
      <c r="V33" s="2">
        <v>100</v>
      </c>
      <c r="Y33" s="1" t="s">
        <v>166</v>
      </c>
      <c r="AA33" s="1" t="s">
        <v>124</v>
      </c>
      <c r="AB33" s="1" t="s">
        <v>125</v>
      </c>
      <c r="AC33" s="1" t="s">
        <v>167</v>
      </c>
      <c r="AD33" s="1" t="s">
        <v>154</v>
      </c>
      <c r="AE33" s="1" t="s">
        <v>155</v>
      </c>
      <c r="AF33" s="1" t="s">
        <v>156</v>
      </c>
      <c r="AG33" s="1" t="s">
        <v>157</v>
      </c>
      <c r="AI33" s="1" t="s">
        <v>141</v>
      </c>
      <c r="AJ33" s="1" t="s">
        <v>481</v>
      </c>
      <c r="AL33" s="1" t="s">
        <v>358</v>
      </c>
      <c r="AM33" s="1">
        <v>0</v>
      </c>
      <c r="AN33" s="2">
        <v>0</v>
      </c>
      <c r="AO33" s="1" t="s">
        <v>482</v>
      </c>
      <c r="AQ33" s="1" t="s">
        <v>483</v>
      </c>
      <c r="AS33" s="1" t="s">
        <v>124</v>
      </c>
      <c r="AT33" s="1" t="s">
        <v>125</v>
      </c>
      <c r="AU33" s="1" t="s">
        <v>126</v>
      </c>
      <c r="AV33" s="3" t="s">
        <v>484</v>
      </c>
      <c r="AX33" s="1" t="s">
        <v>128</v>
      </c>
      <c r="AZ33" s="1" t="s">
        <v>361</v>
      </c>
      <c r="BA33" s="1" t="s">
        <v>130</v>
      </c>
      <c r="BB33" s="1" t="s">
        <v>171</v>
      </c>
      <c r="BC33" s="1" t="s">
        <v>172</v>
      </c>
      <c r="BD33" s="1" t="s">
        <v>173</v>
      </c>
      <c r="BE33" s="4">
        <v>36138</v>
      </c>
      <c r="BF33" s="1" t="s">
        <v>174</v>
      </c>
      <c r="BG33" s="2">
        <v>38.479999999999997</v>
      </c>
      <c r="BH33" s="2">
        <v>128.74</v>
      </c>
      <c r="BI33" s="2">
        <v>1676188.8</v>
      </c>
      <c r="BJ33" s="2">
        <v>1676188.8</v>
      </c>
      <c r="BK33" s="2">
        <v>2893</v>
      </c>
      <c r="BL33" s="1" t="s">
        <v>394</v>
      </c>
      <c r="BM33" s="1" t="s">
        <v>395</v>
      </c>
      <c r="BN33" s="1" t="s">
        <v>485</v>
      </c>
      <c r="BP33" s="1" t="s">
        <v>134</v>
      </c>
      <c r="BQ33" s="1" t="s">
        <v>114</v>
      </c>
      <c r="BR33" s="1">
        <v>2001</v>
      </c>
      <c r="BS33" s="1">
        <v>2001</v>
      </c>
      <c r="BU33" s="1" t="s">
        <v>197</v>
      </c>
      <c r="BV33" s="1" t="s">
        <v>397</v>
      </c>
      <c r="BW33" s="1" t="s">
        <v>397</v>
      </c>
      <c r="BX33" s="1">
        <v>2</v>
      </c>
      <c r="BY33" s="1">
        <v>0</v>
      </c>
      <c r="BZ33" s="2">
        <v>100</v>
      </c>
      <c r="CA33" s="1" t="s">
        <v>117</v>
      </c>
      <c r="CB33" s="4">
        <v>34892</v>
      </c>
      <c r="CC33" s="1" t="s">
        <v>137</v>
      </c>
      <c r="CD33" s="1">
        <v>2019</v>
      </c>
      <c r="CE33" s="2">
        <v>0</v>
      </c>
      <c r="CF33" s="2">
        <v>0</v>
      </c>
      <c r="CG33" s="2">
        <v>0</v>
      </c>
      <c r="CH33" s="2">
        <v>0</v>
      </c>
      <c r="CI33" s="2">
        <v>0</v>
      </c>
      <c r="CJ33" s="2">
        <v>0</v>
      </c>
      <c r="CK33" s="2">
        <v>0</v>
      </c>
      <c r="CL33" s="2">
        <v>0</v>
      </c>
      <c r="CM33" s="2">
        <v>0</v>
      </c>
      <c r="CN33" s="2">
        <v>0</v>
      </c>
      <c r="CO33" s="2">
        <v>0</v>
      </c>
      <c r="CP33" s="1">
        <v>2018</v>
      </c>
      <c r="CQ33" s="6">
        <v>309662</v>
      </c>
      <c r="CR33" s="6">
        <v>0</v>
      </c>
      <c r="CS33" s="6">
        <v>7000</v>
      </c>
      <c r="CT33" s="6">
        <v>0</v>
      </c>
      <c r="CU33" s="6">
        <v>4160</v>
      </c>
      <c r="CV33" s="6">
        <v>262360</v>
      </c>
      <c r="CW33" s="6">
        <v>579022</v>
      </c>
      <c r="CX33" s="6">
        <v>258200</v>
      </c>
      <c r="CY33" s="6">
        <v>320822</v>
      </c>
      <c r="CZ33" s="6">
        <v>33378</v>
      </c>
      <c r="DA33" s="6">
        <v>287444</v>
      </c>
      <c r="DB33" s="1">
        <v>0</v>
      </c>
      <c r="DC33" s="1">
        <v>0</v>
      </c>
      <c r="DF33" s="2">
        <v>0</v>
      </c>
      <c r="DG33" s="2">
        <v>4.5523528607100001</v>
      </c>
      <c r="DH33" s="7">
        <f t="shared" si="8"/>
        <v>0.1183043882720894</v>
      </c>
      <c r="DI33" s="6">
        <f t="shared" si="9"/>
        <v>0.16069788797061524</v>
      </c>
      <c r="DJ33" s="5">
        <f t="shared" si="10"/>
        <v>31866.470024970004</v>
      </c>
      <c r="DK33" s="5">
        <f t="shared" si="11"/>
        <v>1.5</v>
      </c>
      <c r="DL33" s="9">
        <f t="shared" si="12"/>
        <v>297450.73591879138</v>
      </c>
      <c r="DM33">
        <f>COUNTIF('Impacted Properties'!$A$1:$A$20,Export_Output_Red_A_4!R33)</f>
        <v>0</v>
      </c>
      <c r="DN33" s="9">
        <f t="shared" si="5"/>
        <v>67000</v>
      </c>
      <c r="DO33" s="9">
        <f t="shared" si="13"/>
        <v>364500</v>
      </c>
      <c r="DP33" s="6">
        <f t="shared" si="7"/>
        <v>31866.470024970004</v>
      </c>
    </row>
    <row r="34" spans="1:120" ht="30" x14ac:dyDescent="0.25">
      <c r="A34" s="1">
        <v>112880</v>
      </c>
      <c r="B34" s="2">
        <v>2075014</v>
      </c>
      <c r="C34" s="1" t="s">
        <v>486</v>
      </c>
      <c r="D34" s="4">
        <v>38914</v>
      </c>
      <c r="H34" s="2">
        <v>407594.93819999998</v>
      </c>
      <c r="I34" s="2">
        <v>3154.5899919100002</v>
      </c>
      <c r="J34" s="2">
        <v>407594.93554699997</v>
      </c>
      <c r="K34" s="2">
        <v>3154.5899919100002</v>
      </c>
      <c r="P34" s="1" t="s">
        <v>487</v>
      </c>
      <c r="Q34" s="1">
        <v>157085</v>
      </c>
      <c r="R34" s="1">
        <v>2075014</v>
      </c>
      <c r="S34" s="1" t="s">
        <v>486</v>
      </c>
      <c r="T34" s="1" t="s">
        <v>488</v>
      </c>
      <c r="U34" s="1" t="s">
        <v>114</v>
      </c>
      <c r="V34" s="2">
        <v>100</v>
      </c>
      <c r="Y34" s="1" t="s">
        <v>489</v>
      </c>
      <c r="AA34" s="1" t="s">
        <v>490</v>
      </c>
      <c r="AB34" s="1" t="s">
        <v>125</v>
      </c>
      <c r="AC34" s="1" t="s">
        <v>491</v>
      </c>
      <c r="AD34" s="1" t="s">
        <v>154</v>
      </c>
      <c r="AE34" s="1" t="s">
        <v>410</v>
      </c>
      <c r="AF34" s="1" t="s">
        <v>411</v>
      </c>
      <c r="AG34" s="1" t="s">
        <v>412</v>
      </c>
      <c r="AH34" s="1" t="s">
        <v>121</v>
      </c>
      <c r="AI34" s="1" t="s">
        <v>492</v>
      </c>
      <c r="AJ34" s="1" t="s">
        <v>493</v>
      </c>
      <c r="AL34" s="1" t="s">
        <v>187</v>
      </c>
      <c r="AM34" s="1">
        <v>0</v>
      </c>
      <c r="AN34" s="2">
        <v>0</v>
      </c>
      <c r="AO34" s="1" t="s">
        <v>494</v>
      </c>
      <c r="AP34" s="1" t="s">
        <v>145</v>
      </c>
      <c r="AQ34" s="1" t="s">
        <v>146</v>
      </c>
      <c r="AR34" s="1" t="s">
        <v>147</v>
      </c>
      <c r="AS34" s="1" t="s">
        <v>124</v>
      </c>
      <c r="AT34" s="1" t="s">
        <v>125</v>
      </c>
      <c r="AU34" s="1" t="s">
        <v>126</v>
      </c>
      <c r="AV34" s="3" t="s">
        <v>495</v>
      </c>
      <c r="AW34" s="1" t="s">
        <v>208</v>
      </c>
      <c r="AX34" s="1" t="s">
        <v>128</v>
      </c>
      <c r="AY34" s="1" t="s">
        <v>190</v>
      </c>
      <c r="BA34" s="1" t="s">
        <v>209</v>
      </c>
      <c r="BD34" s="1" t="s">
        <v>496</v>
      </c>
      <c r="BE34" s="4">
        <v>42793</v>
      </c>
      <c r="BF34" s="1" t="s">
        <v>230</v>
      </c>
      <c r="BG34" s="2">
        <v>9.4995999999999992</v>
      </c>
      <c r="BH34" s="2">
        <v>9.4995999999999992</v>
      </c>
      <c r="BI34" s="2">
        <v>413802.58</v>
      </c>
      <c r="BJ34" s="2">
        <v>413802.58</v>
      </c>
      <c r="BK34" s="2">
        <v>1200</v>
      </c>
      <c r="BL34" s="1" t="s">
        <v>497</v>
      </c>
      <c r="BM34" s="1" t="s">
        <v>363</v>
      </c>
      <c r="BN34" s="1" t="s">
        <v>375</v>
      </c>
      <c r="BP34" s="1" t="s">
        <v>134</v>
      </c>
      <c r="BQ34" s="1" t="s">
        <v>114</v>
      </c>
      <c r="BR34" s="1">
        <v>2003</v>
      </c>
      <c r="BS34" s="1">
        <v>2003</v>
      </c>
      <c r="BT34" s="1" t="s">
        <v>214</v>
      </c>
      <c r="BU34" s="1" t="s">
        <v>363</v>
      </c>
      <c r="BV34" s="1" t="s">
        <v>173</v>
      </c>
      <c r="BW34" s="1" t="s">
        <v>173</v>
      </c>
      <c r="BX34" s="1">
        <v>1</v>
      </c>
      <c r="BY34" s="1">
        <v>0</v>
      </c>
      <c r="BZ34" s="2">
        <v>100</v>
      </c>
      <c r="CA34" s="1" t="s">
        <v>117</v>
      </c>
      <c r="CB34" s="4">
        <v>36173</v>
      </c>
      <c r="CC34" s="1" t="s">
        <v>137</v>
      </c>
      <c r="CD34" s="1">
        <v>2019</v>
      </c>
      <c r="CE34" s="2">
        <v>0</v>
      </c>
      <c r="CF34" s="2">
        <v>0</v>
      </c>
      <c r="CG34" s="2">
        <v>0</v>
      </c>
      <c r="CH34" s="2">
        <v>0</v>
      </c>
      <c r="CI34" s="2">
        <v>0</v>
      </c>
      <c r="CJ34" s="2">
        <v>0</v>
      </c>
      <c r="CK34" s="2">
        <v>0</v>
      </c>
      <c r="CL34" s="2">
        <v>0</v>
      </c>
      <c r="CM34" s="2">
        <v>0</v>
      </c>
      <c r="CN34" s="2">
        <v>0</v>
      </c>
      <c r="CO34" s="2">
        <v>0</v>
      </c>
      <c r="CP34" s="1">
        <v>2018</v>
      </c>
      <c r="CQ34" s="6">
        <v>124365</v>
      </c>
      <c r="CR34" s="6">
        <v>0</v>
      </c>
      <c r="CS34" s="6">
        <v>258389</v>
      </c>
      <c r="CT34" s="6">
        <v>0</v>
      </c>
      <c r="CU34" s="6">
        <v>0</v>
      </c>
      <c r="CV34" s="6">
        <v>0</v>
      </c>
      <c r="CW34" s="6">
        <v>382754</v>
      </c>
      <c r="CX34" s="6">
        <v>0</v>
      </c>
      <c r="CY34" s="6">
        <v>382754</v>
      </c>
      <c r="CZ34" s="6">
        <v>0</v>
      </c>
      <c r="DA34" s="6">
        <v>382754</v>
      </c>
      <c r="DB34" s="1">
        <v>0</v>
      </c>
      <c r="DC34" s="1">
        <v>0</v>
      </c>
      <c r="DF34" s="2">
        <v>0</v>
      </c>
      <c r="DG34" s="2">
        <v>7.3088648302299997E-2</v>
      </c>
      <c r="DH34" s="7">
        <f t="shared" si="8"/>
        <v>7.693865804433089E-3</v>
      </c>
      <c r="DI34" s="6">
        <f t="shared" si="9"/>
        <v>0.62442578294219431</v>
      </c>
      <c r="DJ34" s="5">
        <f t="shared" si="10"/>
        <v>1988.0102913416615</v>
      </c>
      <c r="DK34" s="5">
        <f t="shared" si="11"/>
        <v>1.5</v>
      </c>
      <c r="DL34" s="9">
        <f t="shared" si="12"/>
        <v>4775.6122800722815</v>
      </c>
      <c r="DM34">
        <f>COUNTIF('Impacted Properties'!$A$1:$A$20,Export_Output_Red_A_4!R34)</f>
        <v>2</v>
      </c>
      <c r="DN34" s="9">
        <f t="shared" si="5"/>
        <v>11000</v>
      </c>
      <c r="DO34" s="9">
        <f t="shared" si="13"/>
        <v>0</v>
      </c>
      <c r="DP34" s="6">
        <f t="shared" si="7"/>
        <v>0</v>
      </c>
    </row>
    <row r="35" spans="1:120" ht="30" x14ac:dyDescent="0.25">
      <c r="A35" s="1">
        <v>27678</v>
      </c>
      <c r="B35" s="2">
        <v>2121133</v>
      </c>
      <c r="C35" s="1" t="s">
        <v>498</v>
      </c>
      <c r="D35" s="4">
        <v>38725</v>
      </c>
      <c r="H35" s="2">
        <v>1480149.6368499999</v>
      </c>
      <c r="I35" s="2">
        <v>5134.4139985600004</v>
      </c>
      <c r="J35" s="2">
        <v>1478622.8769499999</v>
      </c>
      <c r="K35" s="2">
        <v>5143.6893322699998</v>
      </c>
      <c r="P35" s="1" t="s">
        <v>499</v>
      </c>
      <c r="Q35" s="1">
        <v>182527</v>
      </c>
      <c r="R35" s="1">
        <v>2121133</v>
      </c>
      <c r="S35" s="1" t="s">
        <v>498</v>
      </c>
      <c r="T35" s="1" t="s">
        <v>500</v>
      </c>
      <c r="U35" s="1" t="s">
        <v>114</v>
      </c>
      <c r="V35" s="2">
        <v>100</v>
      </c>
      <c r="Y35" s="1" t="s">
        <v>501</v>
      </c>
      <c r="AA35" s="1" t="s">
        <v>124</v>
      </c>
      <c r="AB35" s="1" t="s">
        <v>125</v>
      </c>
      <c r="AC35" s="1" t="s">
        <v>502</v>
      </c>
      <c r="AD35" s="1" t="s">
        <v>154</v>
      </c>
      <c r="AE35" s="1" t="s">
        <v>183</v>
      </c>
      <c r="AF35" s="1" t="s">
        <v>184</v>
      </c>
      <c r="AG35" s="1" t="s">
        <v>185</v>
      </c>
      <c r="AI35" s="1" t="s">
        <v>503</v>
      </c>
      <c r="AJ35" s="1" t="s">
        <v>504</v>
      </c>
      <c r="AM35" s="1">
        <v>0</v>
      </c>
      <c r="AN35" s="2">
        <v>0</v>
      </c>
      <c r="AQ35" s="1" t="s">
        <v>505</v>
      </c>
      <c r="AS35" s="1" t="s">
        <v>124</v>
      </c>
      <c r="AT35" s="1" t="s">
        <v>125</v>
      </c>
      <c r="AU35" s="1" t="s">
        <v>126</v>
      </c>
      <c r="AV35" s="3" t="s">
        <v>506</v>
      </c>
      <c r="AX35" s="1" t="s">
        <v>128</v>
      </c>
      <c r="AY35" s="1" t="s">
        <v>190</v>
      </c>
      <c r="BA35" s="1" t="s">
        <v>191</v>
      </c>
      <c r="BG35" s="2">
        <v>33.47</v>
      </c>
      <c r="BH35" s="2">
        <v>33.47</v>
      </c>
      <c r="BI35" s="2">
        <v>1457953</v>
      </c>
      <c r="BJ35" s="2">
        <v>1457953.2</v>
      </c>
      <c r="BK35" s="2">
        <v>0</v>
      </c>
      <c r="BL35" s="1" t="s">
        <v>249</v>
      </c>
      <c r="BM35" s="1" t="s">
        <v>395</v>
      </c>
      <c r="BP35" s="1" t="s">
        <v>134</v>
      </c>
      <c r="BQ35" s="1" t="s">
        <v>114</v>
      </c>
      <c r="BR35" s="1">
        <v>0</v>
      </c>
      <c r="BS35" s="1">
        <v>0</v>
      </c>
      <c r="BU35" s="1" t="s">
        <v>197</v>
      </c>
      <c r="BX35" s="1">
        <v>0</v>
      </c>
      <c r="BY35" s="1">
        <v>0</v>
      </c>
      <c r="BZ35" s="2">
        <v>0</v>
      </c>
      <c r="CA35" s="1" t="s">
        <v>117</v>
      </c>
      <c r="CB35" s="4">
        <v>36970</v>
      </c>
      <c r="CC35" s="1" t="s">
        <v>137</v>
      </c>
      <c r="CD35" s="1">
        <v>2019</v>
      </c>
      <c r="CE35" s="2">
        <v>0</v>
      </c>
      <c r="CF35" s="2">
        <v>0</v>
      </c>
      <c r="CG35" s="2">
        <v>0</v>
      </c>
      <c r="CH35" s="2">
        <v>0</v>
      </c>
      <c r="CI35" s="2">
        <v>0</v>
      </c>
      <c r="CJ35" s="2">
        <v>0</v>
      </c>
      <c r="CK35" s="2">
        <v>0</v>
      </c>
      <c r="CL35" s="2">
        <v>0</v>
      </c>
      <c r="CM35" s="2">
        <v>0</v>
      </c>
      <c r="CN35" s="2">
        <v>0</v>
      </c>
      <c r="CO35" s="2">
        <v>0</v>
      </c>
      <c r="CP35" s="1">
        <v>2018</v>
      </c>
      <c r="CQ35" s="6">
        <v>2046</v>
      </c>
      <c r="CR35" s="6">
        <v>0</v>
      </c>
      <c r="CS35" s="6">
        <v>14000</v>
      </c>
      <c r="CT35" s="6">
        <v>0</v>
      </c>
      <c r="CU35" s="6">
        <v>3604</v>
      </c>
      <c r="CV35" s="6">
        <v>454580</v>
      </c>
      <c r="CW35" s="6">
        <v>470626</v>
      </c>
      <c r="CX35" s="6">
        <v>450976</v>
      </c>
      <c r="CY35" s="6">
        <v>19650</v>
      </c>
      <c r="CZ35" s="6">
        <v>0</v>
      </c>
      <c r="DA35" s="6">
        <v>19650</v>
      </c>
      <c r="DB35" s="1">
        <v>0</v>
      </c>
      <c r="DC35" s="1">
        <v>0</v>
      </c>
      <c r="DF35" s="2">
        <v>0</v>
      </c>
      <c r="DG35" s="2">
        <v>8.6995313299199992</v>
      </c>
      <c r="DH35" s="7">
        <f t="shared" si="8"/>
        <v>0.25992026680370478</v>
      </c>
      <c r="DI35" s="6">
        <f t="shared" si="9"/>
        <v>0.32139577594123048</v>
      </c>
      <c r="DJ35" s="5">
        <f t="shared" si="10"/>
        <v>121793.43861887998</v>
      </c>
      <c r="DK35" s="5">
        <f t="shared" si="11"/>
        <v>1.5</v>
      </c>
      <c r="DL35" s="9">
        <f t="shared" si="12"/>
        <v>568427.37709697278</v>
      </c>
      <c r="DM35">
        <f>COUNTIF('Impacted Properties'!$A$1:$A$20,Export_Output_Red_A_4!R35)</f>
        <v>0</v>
      </c>
      <c r="DN35" s="9">
        <f t="shared" si="5"/>
        <v>67000</v>
      </c>
      <c r="DO35" s="9">
        <f t="shared" si="13"/>
        <v>635500</v>
      </c>
      <c r="DP35" s="6">
        <f t="shared" si="7"/>
        <v>121793.43861887998</v>
      </c>
    </row>
    <row r="36" spans="1:120" ht="30" x14ac:dyDescent="0.25">
      <c r="A36" s="1">
        <v>175322</v>
      </c>
      <c r="B36" s="2">
        <v>2121208</v>
      </c>
      <c r="C36" s="1" t="s">
        <v>507</v>
      </c>
      <c r="H36" s="2">
        <v>2589506.3250199999</v>
      </c>
      <c r="I36" s="2">
        <v>8084.8795212300001</v>
      </c>
      <c r="J36" s="2">
        <v>2589506.3105500001</v>
      </c>
      <c r="K36" s="2">
        <v>8084.8795212300001</v>
      </c>
      <c r="P36" s="1" t="s">
        <v>508</v>
      </c>
      <c r="Q36" s="1">
        <v>182579</v>
      </c>
      <c r="R36" s="1">
        <v>2121208</v>
      </c>
      <c r="S36" s="1" t="s">
        <v>507</v>
      </c>
      <c r="T36" s="1" t="s">
        <v>509</v>
      </c>
      <c r="U36" s="1" t="s">
        <v>114</v>
      </c>
      <c r="V36" s="2">
        <v>100</v>
      </c>
      <c r="X36" s="1" t="s">
        <v>510</v>
      </c>
      <c r="Y36" s="1" t="s">
        <v>511</v>
      </c>
      <c r="AA36" s="1" t="s">
        <v>124</v>
      </c>
      <c r="AB36" s="1" t="s">
        <v>125</v>
      </c>
      <c r="AC36" s="1" t="s">
        <v>512</v>
      </c>
      <c r="AD36" s="1" t="s">
        <v>154</v>
      </c>
      <c r="AE36" s="1" t="s">
        <v>255</v>
      </c>
      <c r="AF36" s="1" t="s">
        <v>256</v>
      </c>
      <c r="AG36" s="1" t="s">
        <v>257</v>
      </c>
      <c r="AH36" s="1" t="s">
        <v>158</v>
      </c>
      <c r="AI36" s="1" t="s">
        <v>513</v>
      </c>
      <c r="AJ36" s="1" t="s">
        <v>514</v>
      </c>
      <c r="AL36" s="1" t="s">
        <v>280</v>
      </c>
      <c r="AM36" s="1">
        <v>0</v>
      </c>
      <c r="AN36" s="2">
        <v>0</v>
      </c>
      <c r="AO36" s="1" t="s">
        <v>515</v>
      </c>
      <c r="AQ36" s="1" t="s">
        <v>260</v>
      </c>
      <c r="AS36" s="1" t="s">
        <v>124</v>
      </c>
      <c r="AT36" s="1" t="s">
        <v>125</v>
      </c>
      <c r="AU36" s="1" t="s">
        <v>126</v>
      </c>
      <c r="AV36" s="3" t="s">
        <v>516</v>
      </c>
      <c r="AX36" s="1" t="s">
        <v>128</v>
      </c>
      <c r="AZ36" s="1" t="s">
        <v>361</v>
      </c>
      <c r="BA36" s="1" t="s">
        <v>130</v>
      </c>
      <c r="BG36" s="2">
        <v>62.232999999999997</v>
      </c>
      <c r="BH36" s="2">
        <v>62.232999999999997</v>
      </c>
      <c r="BI36" s="2">
        <v>2710869</v>
      </c>
      <c r="BJ36" s="2">
        <v>2710869.48</v>
      </c>
      <c r="BK36" s="2">
        <v>2239</v>
      </c>
      <c r="BL36" s="1" t="s">
        <v>362</v>
      </c>
      <c r="BM36" s="1" t="s">
        <v>395</v>
      </c>
      <c r="BN36" s="1" t="s">
        <v>517</v>
      </c>
      <c r="BP36" s="1" t="s">
        <v>134</v>
      </c>
      <c r="BQ36" s="1" t="s">
        <v>114</v>
      </c>
      <c r="BR36" s="1">
        <v>1990</v>
      </c>
      <c r="BS36" s="1">
        <v>1975</v>
      </c>
      <c r="BU36" s="1" t="s">
        <v>162</v>
      </c>
      <c r="BX36" s="1">
        <v>1</v>
      </c>
      <c r="BY36" s="1">
        <v>0</v>
      </c>
      <c r="BZ36" s="2">
        <v>100</v>
      </c>
      <c r="CA36" s="1" t="s">
        <v>117</v>
      </c>
      <c r="CB36" s="4">
        <v>36970</v>
      </c>
      <c r="CC36" s="1" t="s">
        <v>137</v>
      </c>
      <c r="CD36" s="1">
        <v>2019</v>
      </c>
      <c r="CE36" s="2">
        <v>0</v>
      </c>
      <c r="CF36" s="2">
        <v>0</v>
      </c>
      <c r="CG36" s="2">
        <v>0</v>
      </c>
      <c r="CH36" s="2">
        <v>0</v>
      </c>
      <c r="CI36" s="2">
        <v>0</v>
      </c>
      <c r="CJ36" s="2">
        <v>0</v>
      </c>
      <c r="CK36" s="2">
        <v>0</v>
      </c>
      <c r="CL36" s="2">
        <v>0</v>
      </c>
      <c r="CM36" s="2">
        <v>0</v>
      </c>
      <c r="CN36" s="2">
        <v>0</v>
      </c>
      <c r="CO36" s="2">
        <v>0</v>
      </c>
      <c r="CP36" s="1">
        <v>2018</v>
      </c>
      <c r="CQ36" s="6">
        <v>217419</v>
      </c>
      <c r="CR36" s="6">
        <v>0</v>
      </c>
      <c r="CS36" s="6">
        <v>6000</v>
      </c>
      <c r="CT36" s="6">
        <v>0</v>
      </c>
      <c r="CU36" s="6">
        <v>4837</v>
      </c>
      <c r="CV36" s="6">
        <v>367398</v>
      </c>
      <c r="CW36" s="6">
        <v>590817</v>
      </c>
      <c r="CX36" s="6">
        <v>362561</v>
      </c>
      <c r="CY36" s="6">
        <v>228256</v>
      </c>
      <c r="CZ36" s="6">
        <v>63952</v>
      </c>
      <c r="DA36" s="6">
        <v>164304</v>
      </c>
      <c r="DB36" s="1">
        <v>0</v>
      </c>
      <c r="DC36" s="1">
        <v>0</v>
      </c>
      <c r="DF36" s="2">
        <v>0</v>
      </c>
      <c r="DG36" s="2">
        <v>14.7034197675</v>
      </c>
      <c r="DH36" s="7">
        <f t="shared" si="8"/>
        <v>0.23626403624282935</v>
      </c>
      <c r="DI36" s="6">
        <f t="shared" si="9"/>
        <v>0.13774104683195593</v>
      </c>
      <c r="DJ36" s="5">
        <f t="shared" si="10"/>
        <v>88220.51860499999</v>
      </c>
      <c r="DK36" s="5">
        <f t="shared" si="11"/>
        <v>1.5</v>
      </c>
      <c r="DL36" s="9">
        <f t="shared" si="12"/>
        <v>960721.44760844996</v>
      </c>
      <c r="DM36">
        <f>COUNTIF('Impacted Properties'!$A$1:$A$20,Export_Output_Red_A_4!R36)</f>
        <v>1</v>
      </c>
      <c r="DN36" s="9">
        <f t="shared" si="5"/>
        <v>67000</v>
      </c>
      <c r="DO36" s="9">
        <f t="shared" si="13"/>
        <v>0</v>
      </c>
      <c r="DP36" s="6">
        <f t="shared" si="7"/>
        <v>0</v>
      </c>
    </row>
    <row r="37" spans="1:120" ht="30" x14ac:dyDescent="0.25">
      <c r="A37" s="1">
        <v>1585</v>
      </c>
      <c r="B37" s="2">
        <v>2121644</v>
      </c>
      <c r="C37" s="1" t="s">
        <v>518</v>
      </c>
      <c r="H37" s="2">
        <v>4341778.7619700003</v>
      </c>
      <c r="I37" s="2">
        <v>8439.4381734199997</v>
      </c>
      <c r="J37" s="2">
        <v>3253248.59766</v>
      </c>
      <c r="K37" s="2">
        <v>7234.16273026</v>
      </c>
      <c r="P37" s="1" t="s">
        <v>519</v>
      </c>
      <c r="Q37" s="1">
        <v>182851</v>
      </c>
      <c r="R37" s="1">
        <v>2121644</v>
      </c>
      <c r="S37" s="1" t="s">
        <v>518</v>
      </c>
      <c r="T37" s="1" t="s">
        <v>520</v>
      </c>
      <c r="U37" s="1" t="s">
        <v>114</v>
      </c>
      <c r="V37" s="2">
        <v>100</v>
      </c>
      <c r="X37" s="1" t="s">
        <v>521</v>
      </c>
      <c r="Y37" s="1" t="s">
        <v>522</v>
      </c>
      <c r="AA37" s="1" t="s">
        <v>523</v>
      </c>
      <c r="AB37" s="1" t="s">
        <v>524</v>
      </c>
      <c r="AC37" s="1" t="s">
        <v>525</v>
      </c>
      <c r="AD37" s="1" t="s">
        <v>154</v>
      </c>
      <c r="AE37" s="1" t="s">
        <v>340</v>
      </c>
      <c r="AF37" s="1" t="s">
        <v>355</v>
      </c>
      <c r="AG37" s="1" t="s">
        <v>342</v>
      </c>
      <c r="AH37" s="1" t="s">
        <v>121</v>
      </c>
      <c r="AI37" s="1" t="s">
        <v>217</v>
      </c>
      <c r="AJ37" s="1" t="s">
        <v>526</v>
      </c>
      <c r="AL37" s="1" t="s">
        <v>527</v>
      </c>
      <c r="AM37" s="1">
        <v>0</v>
      </c>
      <c r="AN37" s="2">
        <v>0</v>
      </c>
      <c r="AQ37" s="1" t="s">
        <v>528</v>
      </c>
      <c r="AS37" s="1" t="s">
        <v>124</v>
      </c>
      <c r="AT37" s="1" t="s">
        <v>125</v>
      </c>
      <c r="AU37" s="1" t="s">
        <v>126</v>
      </c>
      <c r="AV37" s="3" t="s">
        <v>529</v>
      </c>
      <c r="AX37" s="1" t="s">
        <v>128</v>
      </c>
      <c r="BA37" s="1" t="s">
        <v>130</v>
      </c>
      <c r="BD37" s="1" t="s">
        <v>530</v>
      </c>
      <c r="BE37" s="4">
        <v>42901</v>
      </c>
      <c r="BF37" s="1" t="s">
        <v>418</v>
      </c>
      <c r="BG37" s="2">
        <v>75.930999999999997</v>
      </c>
      <c r="BH37" s="2">
        <v>75.930999999999997</v>
      </c>
      <c r="BI37" s="2">
        <v>3307554.36</v>
      </c>
      <c r="BJ37" s="2">
        <v>3307554.36</v>
      </c>
      <c r="BK37" s="2">
        <v>0</v>
      </c>
      <c r="BL37" s="1" t="s">
        <v>340</v>
      </c>
      <c r="BM37" s="1" t="s">
        <v>161</v>
      </c>
      <c r="BP37" s="1" t="s">
        <v>134</v>
      </c>
      <c r="BQ37" s="1" t="s">
        <v>114</v>
      </c>
      <c r="BR37" s="1">
        <v>0</v>
      </c>
      <c r="BS37" s="1">
        <v>0</v>
      </c>
      <c r="BU37" s="1" t="s">
        <v>175</v>
      </c>
      <c r="BX37" s="1">
        <v>0</v>
      </c>
      <c r="BY37" s="1">
        <v>0</v>
      </c>
      <c r="BZ37" s="2">
        <v>0</v>
      </c>
      <c r="CA37" s="1" t="s">
        <v>117</v>
      </c>
      <c r="CB37" s="4">
        <v>36970</v>
      </c>
      <c r="CC37" s="1" t="s">
        <v>137</v>
      </c>
      <c r="CD37" s="1">
        <v>2019</v>
      </c>
      <c r="CE37" s="2">
        <v>0</v>
      </c>
      <c r="CF37" s="2">
        <v>0</v>
      </c>
      <c r="CG37" s="2">
        <v>0</v>
      </c>
      <c r="CH37" s="2">
        <v>0</v>
      </c>
      <c r="CI37" s="2">
        <v>0</v>
      </c>
      <c r="CJ37" s="2">
        <v>0</v>
      </c>
      <c r="CK37" s="2">
        <v>0</v>
      </c>
      <c r="CL37" s="2">
        <v>0</v>
      </c>
      <c r="CM37" s="2">
        <v>0</v>
      </c>
      <c r="CN37" s="2">
        <v>0</v>
      </c>
      <c r="CO37" s="2">
        <v>0</v>
      </c>
      <c r="CP37" s="1">
        <v>2018</v>
      </c>
      <c r="CQ37" s="6">
        <v>0</v>
      </c>
      <c r="CR37" s="6">
        <v>0</v>
      </c>
      <c r="CS37" s="6">
        <v>0</v>
      </c>
      <c r="CT37" s="6">
        <v>0</v>
      </c>
      <c r="CU37" s="6">
        <v>12301</v>
      </c>
      <c r="CV37" s="6">
        <v>569483</v>
      </c>
      <c r="CW37" s="6">
        <v>569483</v>
      </c>
      <c r="CX37" s="6">
        <v>557182</v>
      </c>
      <c r="CY37" s="6">
        <v>12301</v>
      </c>
      <c r="CZ37" s="6">
        <v>0</v>
      </c>
      <c r="DA37" s="6">
        <v>12301</v>
      </c>
      <c r="DB37" s="1">
        <v>0</v>
      </c>
      <c r="DC37" s="1">
        <v>0</v>
      </c>
      <c r="DF37" s="2">
        <v>0</v>
      </c>
      <c r="DG37" s="2">
        <v>14.6101223763</v>
      </c>
      <c r="DH37" s="7">
        <f t="shared" si="8"/>
        <v>0.19241314319974712</v>
      </c>
      <c r="DI37" s="6">
        <f t="shared" si="9"/>
        <v>0.17217645970904014</v>
      </c>
      <c r="DJ37" s="5">
        <f t="shared" si="10"/>
        <v>109576.01402882159</v>
      </c>
      <c r="DK37" s="5">
        <f t="shared" si="11"/>
        <v>1.5</v>
      </c>
      <c r="DL37" s="9">
        <f t="shared" si="12"/>
        <v>954625.39606744202</v>
      </c>
      <c r="DM37">
        <f>COUNTIF('Impacted Properties'!$A$1:$A$20,Export_Output_Red_A_4!R37)</f>
        <v>0</v>
      </c>
      <c r="DN37" s="9">
        <f t="shared" si="5"/>
        <v>67000</v>
      </c>
      <c r="DO37" s="9">
        <f t="shared" si="13"/>
        <v>1021700</v>
      </c>
      <c r="DP37" s="6">
        <f t="shared" si="7"/>
        <v>109576.01402882159</v>
      </c>
    </row>
    <row r="38" spans="1:120" ht="30" x14ac:dyDescent="0.25">
      <c r="A38" s="1">
        <v>109782</v>
      </c>
      <c r="B38" s="2">
        <v>2122354</v>
      </c>
      <c r="C38" s="1" t="s">
        <v>531</v>
      </c>
      <c r="H38" s="2">
        <v>682429.883821</v>
      </c>
      <c r="I38" s="2">
        <v>3970.8829631399999</v>
      </c>
      <c r="J38" s="2">
        <v>682429.87890600006</v>
      </c>
      <c r="K38" s="2">
        <v>3970.8829631399999</v>
      </c>
      <c r="P38" s="1" t="s">
        <v>532</v>
      </c>
      <c r="Q38" s="1">
        <v>183277</v>
      </c>
      <c r="R38" s="1">
        <v>2122354</v>
      </c>
      <c r="S38" s="1" t="s">
        <v>531</v>
      </c>
      <c r="T38" s="1" t="s">
        <v>533</v>
      </c>
      <c r="U38" s="1" t="s">
        <v>114</v>
      </c>
      <c r="V38" s="2">
        <v>100</v>
      </c>
      <c r="Y38" s="1" t="s">
        <v>534</v>
      </c>
      <c r="AA38" s="1" t="s">
        <v>304</v>
      </c>
      <c r="AB38" s="1" t="s">
        <v>125</v>
      </c>
      <c r="AC38" s="1" t="s">
        <v>535</v>
      </c>
      <c r="AD38" s="1" t="s">
        <v>154</v>
      </c>
      <c r="AE38" s="1" t="s">
        <v>410</v>
      </c>
      <c r="AF38" s="1" t="s">
        <v>411</v>
      </c>
      <c r="AG38" s="1" t="s">
        <v>412</v>
      </c>
      <c r="AH38" s="1" t="s">
        <v>121</v>
      </c>
      <c r="AI38" s="1" t="s">
        <v>536</v>
      </c>
      <c r="AJ38" s="1" t="s">
        <v>537</v>
      </c>
      <c r="AL38" s="1" t="s">
        <v>538</v>
      </c>
      <c r="AM38" s="1">
        <v>0</v>
      </c>
      <c r="AN38" s="2">
        <v>0</v>
      </c>
      <c r="AO38" s="1" t="s">
        <v>539</v>
      </c>
      <c r="AP38" s="1" t="s">
        <v>145</v>
      </c>
      <c r="AQ38" s="1" t="s">
        <v>146</v>
      </c>
      <c r="AR38" s="1" t="s">
        <v>147</v>
      </c>
      <c r="AS38" s="1" t="s">
        <v>124</v>
      </c>
      <c r="AT38" s="1" t="s">
        <v>125</v>
      </c>
      <c r="AU38" s="1" t="s">
        <v>126</v>
      </c>
      <c r="AV38" s="3" t="s">
        <v>540</v>
      </c>
      <c r="AX38" s="1" t="s">
        <v>128</v>
      </c>
      <c r="AY38" s="1" t="s">
        <v>190</v>
      </c>
      <c r="BA38" s="1" t="s">
        <v>191</v>
      </c>
      <c r="BG38" s="2">
        <v>19.400300000000001</v>
      </c>
      <c r="BH38" s="2">
        <v>53.808300000000003</v>
      </c>
      <c r="BI38" s="2">
        <v>845077.07</v>
      </c>
      <c r="BJ38" s="2">
        <v>845077.07</v>
      </c>
      <c r="BK38" s="2">
        <v>2272</v>
      </c>
      <c r="BL38" s="1" t="s">
        <v>249</v>
      </c>
      <c r="BM38" s="1" t="s">
        <v>395</v>
      </c>
      <c r="BN38" s="1" t="s">
        <v>541</v>
      </c>
      <c r="BP38" s="1" t="s">
        <v>134</v>
      </c>
      <c r="BQ38" s="1" t="s">
        <v>114</v>
      </c>
      <c r="BR38" s="1">
        <v>1960</v>
      </c>
      <c r="BS38" s="1">
        <v>1928</v>
      </c>
      <c r="BU38" s="1" t="s">
        <v>197</v>
      </c>
      <c r="BX38" s="1">
        <v>1</v>
      </c>
      <c r="BY38" s="1">
        <v>0</v>
      </c>
      <c r="BZ38" s="2">
        <v>100</v>
      </c>
      <c r="CA38" s="1" t="s">
        <v>117</v>
      </c>
      <c r="CB38" s="4">
        <v>36970</v>
      </c>
      <c r="CC38" s="1" t="s">
        <v>137</v>
      </c>
      <c r="CD38" s="1">
        <v>2019</v>
      </c>
      <c r="CE38" s="2">
        <v>0</v>
      </c>
      <c r="CF38" s="2">
        <v>0</v>
      </c>
      <c r="CG38" s="2">
        <v>0</v>
      </c>
      <c r="CH38" s="2">
        <v>0</v>
      </c>
      <c r="CI38" s="2">
        <v>0</v>
      </c>
      <c r="CJ38" s="2">
        <v>0</v>
      </c>
      <c r="CK38" s="2">
        <v>0</v>
      </c>
      <c r="CL38" s="2">
        <v>0</v>
      </c>
      <c r="CM38" s="2">
        <v>0</v>
      </c>
      <c r="CN38" s="2">
        <v>0</v>
      </c>
      <c r="CO38" s="2">
        <v>0</v>
      </c>
      <c r="CP38" s="1">
        <v>2018</v>
      </c>
      <c r="CQ38" s="6">
        <v>0</v>
      </c>
      <c r="CR38" s="6">
        <v>51964</v>
      </c>
      <c r="CS38" s="6">
        <v>0</v>
      </c>
      <c r="CT38" s="6">
        <v>32000</v>
      </c>
      <c r="CU38" s="6">
        <v>2042</v>
      </c>
      <c r="CV38" s="6">
        <v>588810</v>
      </c>
      <c r="CW38" s="6">
        <v>672774</v>
      </c>
      <c r="CX38" s="6">
        <v>586768</v>
      </c>
      <c r="CY38" s="6">
        <v>86006</v>
      </c>
      <c r="CZ38" s="6">
        <v>0</v>
      </c>
      <c r="DA38" s="6">
        <v>86006</v>
      </c>
      <c r="DB38" s="1">
        <v>0</v>
      </c>
      <c r="DC38" s="1">
        <v>0</v>
      </c>
      <c r="DF38" s="2">
        <v>0</v>
      </c>
      <c r="DG38" s="2">
        <v>2.9780130192700001</v>
      </c>
      <c r="DH38" s="7">
        <f t="shared" si="8"/>
        <v>0.15350345160755718</v>
      </c>
      <c r="DI38" s="6">
        <f t="shared" si="9"/>
        <v>0.73461938802812388</v>
      </c>
      <c r="DJ38" s="5">
        <f t="shared" si="10"/>
        <v>95296.477792487567</v>
      </c>
      <c r="DK38" s="5">
        <f t="shared" si="11"/>
        <v>1.5</v>
      </c>
      <c r="DL38" s="9">
        <f t="shared" si="12"/>
        <v>194583.37067910182</v>
      </c>
      <c r="DM38">
        <f>COUNTIF('Impacted Properties'!$A$1:$A$20,Export_Output_Red_A_4!R38)</f>
        <v>0</v>
      </c>
      <c r="DN38" s="9">
        <f t="shared" si="5"/>
        <v>67000</v>
      </c>
      <c r="DO38" s="9">
        <f t="shared" si="13"/>
        <v>261600</v>
      </c>
      <c r="DP38" s="6">
        <f t="shared" si="7"/>
        <v>95296.477792487567</v>
      </c>
    </row>
    <row r="39" spans="1:120" ht="30" x14ac:dyDescent="0.25">
      <c r="A39" s="1">
        <v>91987</v>
      </c>
      <c r="B39" s="2">
        <v>2124213</v>
      </c>
      <c r="C39" s="1" t="s">
        <v>542</v>
      </c>
      <c r="D39" s="4">
        <v>38725</v>
      </c>
      <c r="H39" s="2">
        <v>403786.93696600001</v>
      </c>
      <c r="I39" s="2">
        <v>2608.5214472100001</v>
      </c>
      <c r="J39" s="2">
        <v>408260.85742199997</v>
      </c>
      <c r="K39" s="2">
        <v>2622.7345673599998</v>
      </c>
      <c r="P39" s="1" t="s">
        <v>543</v>
      </c>
      <c r="Q39" s="1">
        <v>184205</v>
      </c>
      <c r="R39" s="1">
        <v>2124213</v>
      </c>
      <c r="S39" s="1" t="s">
        <v>542</v>
      </c>
      <c r="T39" s="1" t="s">
        <v>544</v>
      </c>
      <c r="U39" s="1" t="s">
        <v>114</v>
      </c>
      <c r="V39" s="2">
        <v>100</v>
      </c>
      <c r="Y39" s="1" t="s">
        <v>545</v>
      </c>
      <c r="AA39" s="1" t="s">
        <v>124</v>
      </c>
      <c r="AB39" s="1" t="s">
        <v>125</v>
      </c>
      <c r="AC39" s="1" t="s">
        <v>546</v>
      </c>
      <c r="AD39" s="1" t="s">
        <v>154</v>
      </c>
      <c r="AE39" s="1" t="s">
        <v>183</v>
      </c>
      <c r="AF39" s="1" t="s">
        <v>184</v>
      </c>
      <c r="AG39" s="1" t="s">
        <v>185</v>
      </c>
      <c r="AI39" s="1" t="s">
        <v>121</v>
      </c>
      <c r="AJ39" s="1" t="s">
        <v>547</v>
      </c>
      <c r="AL39" s="1" t="s">
        <v>548</v>
      </c>
      <c r="AM39" s="1">
        <v>0</v>
      </c>
      <c r="AN39" s="2">
        <v>0</v>
      </c>
      <c r="AO39" s="1" t="s">
        <v>549</v>
      </c>
      <c r="AP39" s="1" t="s">
        <v>145</v>
      </c>
      <c r="AQ39" s="1" t="s">
        <v>146</v>
      </c>
      <c r="AR39" s="1" t="s">
        <v>147</v>
      </c>
      <c r="AS39" s="1" t="s">
        <v>124</v>
      </c>
      <c r="AT39" s="1" t="s">
        <v>125</v>
      </c>
      <c r="AU39" s="1" t="s">
        <v>126</v>
      </c>
      <c r="AV39" s="3" t="s">
        <v>550</v>
      </c>
      <c r="AX39" s="1" t="s">
        <v>128</v>
      </c>
      <c r="AY39" s="1" t="s">
        <v>190</v>
      </c>
      <c r="BA39" s="1" t="s">
        <v>191</v>
      </c>
      <c r="BB39" s="1" t="s">
        <v>551</v>
      </c>
      <c r="BC39" s="1" t="s">
        <v>552</v>
      </c>
      <c r="BD39" s="1" t="s">
        <v>553</v>
      </c>
      <c r="BE39" s="4">
        <v>38390</v>
      </c>
      <c r="BF39" s="1" t="s">
        <v>174</v>
      </c>
      <c r="BG39" s="2">
        <v>9.3468999999999998</v>
      </c>
      <c r="BH39" s="2">
        <v>9.3468999999999998</v>
      </c>
      <c r="BI39" s="2">
        <v>407150.96</v>
      </c>
      <c r="BJ39" s="2">
        <v>407150.96</v>
      </c>
      <c r="BK39" s="2">
        <v>0</v>
      </c>
      <c r="BL39" s="1" t="s">
        <v>554</v>
      </c>
      <c r="BM39" s="1" t="s">
        <v>194</v>
      </c>
      <c r="BO39" s="1" t="s">
        <v>555</v>
      </c>
      <c r="BP39" s="1" t="s">
        <v>134</v>
      </c>
      <c r="BQ39" s="1" t="s">
        <v>135</v>
      </c>
      <c r="BR39" s="1">
        <v>0</v>
      </c>
      <c r="BS39" s="1">
        <v>0</v>
      </c>
      <c r="BU39" s="1" t="s">
        <v>197</v>
      </c>
      <c r="BX39" s="1">
        <v>0</v>
      </c>
      <c r="BY39" s="1">
        <v>0</v>
      </c>
      <c r="BZ39" s="2">
        <v>0</v>
      </c>
      <c r="CA39" s="1" t="s">
        <v>117</v>
      </c>
      <c r="CB39" s="4">
        <v>36994</v>
      </c>
      <c r="CC39" s="1" t="s">
        <v>137</v>
      </c>
      <c r="CD39" s="1">
        <v>2019</v>
      </c>
      <c r="CE39" s="2">
        <v>0</v>
      </c>
      <c r="CF39" s="2">
        <v>0</v>
      </c>
      <c r="CG39" s="2">
        <v>0</v>
      </c>
      <c r="CH39" s="2">
        <v>0</v>
      </c>
      <c r="CI39" s="2">
        <v>0</v>
      </c>
      <c r="CJ39" s="2">
        <v>0</v>
      </c>
      <c r="CK39" s="2">
        <v>0</v>
      </c>
      <c r="CL39" s="2">
        <v>0</v>
      </c>
      <c r="CM39" s="2">
        <v>0</v>
      </c>
      <c r="CN39" s="2">
        <v>0</v>
      </c>
      <c r="CO39" s="2">
        <v>0</v>
      </c>
      <c r="CP39" s="1">
        <v>2018</v>
      </c>
      <c r="CQ39" s="6">
        <v>0</v>
      </c>
      <c r="CR39" s="6">
        <v>6785</v>
      </c>
      <c r="CS39" s="6">
        <v>0</v>
      </c>
      <c r="CT39" s="6">
        <v>108900</v>
      </c>
      <c r="CU39" s="6">
        <v>927</v>
      </c>
      <c r="CV39" s="6">
        <v>908977</v>
      </c>
      <c r="CW39" s="6">
        <v>1024662</v>
      </c>
      <c r="CX39" s="6">
        <v>908050</v>
      </c>
      <c r="CY39" s="6">
        <v>116612</v>
      </c>
      <c r="CZ39" s="6">
        <v>0</v>
      </c>
      <c r="DA39" s="6">
        <v>116612</v>
      </c>
      <c r="DB39" s="1">
        <v>0</v>
      </c>
      <c r="DC39" s="1">
        <v>0</v>
      </c>
      <c r="DF39" s="2">
        <v>0</v>
      </c>
      <c r="DG39" s="2">
        <v>2.2811418701899999</v>
      </c>
      <c r="DH39" s="7">
        <f t="shared" si="8"/>
        <v>0.24405331100159114</v>
      </c>
      <c r="DI39" s="6">
        <f t="shared" si="9"/>
        <v>2.4999990175634119</v>
      </c>
      <c r="DJ39" s="5">
        <f t="shared" si="10"/>
        <v>248416.2520423666</v>
      </c>
      <c r="DK39" s="5">
        <f t="shared" si="11"/>
        <v>3.3749986737106061</v>
      </c>
      <c r="DL39" s="9">
        <f t="shared" si="12"/>
        <v>335361.94025719492</v>
      </c>
      <c r="DM39">
        <f>COUNTIF('Impacted Properties'!$A$1:$A$20,Export_Output_Red_A_4!R39)</f>
        <v>2</v>
      </c>
      <c r="DN39" s="9">
        <f t="shared" si="5"/>
        <v>67000</v>
      </c>
      <c r="DO39" s="9">
        <f t="shared" si="13"/>
        <v>0</v>
      </c>
      <c r="DP39" s="6">
        <f t="shared" si="7"/>
        <v>0</v>
      </c>
    </row>
    <row r="40" spans="1:120" ht="30" x14ac:dyDescent="0.25">
      <c r="A40" s="1">
        <v>242486</v>
      </c>
      <c r="B40" s="2">
        <v>2124251</v>
      </c>
      <c r="C40" s="1" t="s">
        <v>556</v>
      </c>
      <c r="H40" s="2">
        <v>4018346.4371400001</v>
      </c>
      <c r="I40" s="2">
        <v>8114.14709047</v>
      </c>
      <c r="J40" s="2">
        <v>4025535.7206999999</v>
      </c>
      <c r="K40" s="2">
        <v>8070.2902685999998</v>
      </c>
      <c r="P40" s="1" t="s">
        <v>557</v>
      </c>
      <c r="Q40" s="1">
        <v>184232</v>
      </c>
      <c r="R40" s="1">
        <v>2124251</v>
      </c>
      <c r="S40" s="1" t="s">
        <v>556</v>
      </c>
      <c r="T40" s="1" t="s">
        <v>558</v>
      </c>
      <c r="U40" s="1" t="s">
        <v>114</v>
      </c>
      <c r="V40" s="2">
        <v>100</v>
      </c>
      <c r="Y40" s="1" t="s">
        <v>559</v>
      </c>
      <c r="AA40" s="1" t="s">
        <v>124</v>
      </c>
      <c r="AB40" s="1" t="s">
        <v>125</v>
      </c>
      <c r="AC40" s="1" t="s">
        <v>560</v>
      </c>
      <c r="AD40" s="1" t="s">
        <v>154</v>
      </c>
      <c r="AE40" s="1" t="s">
        <v>340</v>
      </c>
      <c r="AF40" s="1" t="s">
        <v>355</v>
      </c>
      <c r="AG40" s="1" t="s">
        <v>342</v>
      </c>
      <c r="AH40" s="1" t="s">
        <v>121</v>
      </c>
      <c r="AI40" s="1" t="s">
        <v>561</v>
      </c>
      <c r="AJ40" s="1" t="s">
        <v>562</v>
      </c>
      <c r="AL40" s="1" t="s">
        <v>527</v>
      </c>
      <c r="AM40" s="1">
        <v>0</v>
      </c>
      <c r="AN40" s="2">
        <v>0</v>
      </c>
      <c r="AO40" s="1" t="s">
        <v>563</v>
      </c>
      <c r="AQ40" s="1" t="s">
        <v>528</v>
      </c>
      <c r="AS40" s="1" t="s">
        <v>124</v>
      </c>
      <c r="AT40" s="1" t="s">
        <v>125</v>
      </c>
      <c r="AU40" s="1" t="s">
        <v>126</v>
      </c>
      <c r="AV40" s="3" t="s">
        <v>564</v>
      </c>
      <c r="AX40" s="1" t="s">
        <v>128</v>
      </c>
      <c r="AZ40" s="1" t="s">
        <v>361</v>
      </c>
      <c r="BA40" s="1" t="s">
        <v>130</v>
      </c>
      <c r="BB40" s="1" t="s">
        <v>565</v>
      </c>
      <c r="BC40" s="1" t="s">
        <v>566</v>
      </c>
      <c r="BD40" s="1" t="s">
        <v>567</v>
      </c>
      <c r="BE40" s="4">
        <v>26624</v>
      </c>
      <c r="BF40" s="1" t="s">
        <v>174</v>
      </c>
      <c r="BG40" s="2">
        <v>92.35</v>
      </c>
      <c r="BH40" s="2">
        <v>92.35</v>
      </c>
      <c r="BI40" s="2">
        <v>4022766</v>
      </c>
      <c r="BJ40" s="2">
        <v>4022766</v>
      </c>
      <c r="BK40" s="2">
        <v>1952</v>
      </c>
      <c r="BL40" s="1" t="s">
        <v>362</v>
      </c>
      <c r="BM40" s="1" t="s">
        <v>395</v>
      </c>
      <c r="BN40" s="1" t="s">
        <v>364</v>
      </c>
      <c r="BP40" s="1" t="s">
        <v>134</v>
      </c>
      <c r="BQ40" s="1" t="s">
        <v>114</v>
      </c>
      <c r="BR40" s="1">
        <v>1980</v>
      </c>
      <c r="BS40" s="1">
        <v>1975</v>
      </c>
      <c r="BU40" s="1" t="s">
        <v>197</v>
      </c>
      <c r="BX40" s="1">
        <v>1</v>
      </c>
      <c r="BY40" s="1">
        <v>0</v>
      </c>
      <c r="BZ40" s="2">
        <v>100</v>
      </c>
      <c r="CA40" s="1" t="s">
        <v>117</v>
      </c>
      <c r="CB40" s="4">
        <v>36994</v>
      </c>
      <c r="CC40" s="1" t="s">
        <v>137</v>
      </c>
      <c r="CD40" s="1">
        <v>2019</v>
      </c>
      <c r="CE40" s="2">
        <v>0</v>
      </c>
      <c r="CF40" s="2">
        <v>0</v>
      </c>
      <c r="CG40" s="2">
        <v>0</v>
      </c>
      <c r="CH40" s="2">
        <v>0</v>
      </c>
      <c r="CI40" s="2">
        <v>0</v>
      </c>
      <c r="CJ40" s="2">
        <v>0</v>
      </c>
      <c r="CK40" s="2">
        <v>0</v>
      </c>
      <c r="CL40" s="2">
        <v>0</v>
      </c>
      <c r="CM40" s="2">
        <v>0</v>
      </c>
      <c r="CN40" s="2">
        <v>0</v>
      </c>
      <c r="CO40" s="2">
        <v>0</v>
      </c>
      <c r="CP40" s="1">
        <v>2018</v>
      </c>
      <c r="CQ40" s="6">
        <v>98643</v>
      </c>
      <c r="CR40" s="6">
        <v>0</v>
      </c>
      <c r="CS40" s="6">
        <v>5000</v>
      </c>
      <c r="CT40" s="6">
        <v>0</v>
      </c>
      <c r="CU40" s="6">
        <v>10140</v>
      </c>
      <c r="CV40" s="6">
        <v>456750</v>
      </c>
      <c r="CW40" s="6">
        <v>560393</v>
      </c>
      <c r="CX40" s="6">
        <v>446610</v>
      </c>
      <c r="CY40" s="6">
        <v>113783</v>
      </c>
      <c r="CZ40" s="6">
        <v>9469</v>
      </c>
      <c r="DA40" s="6">
        <v>104314</v>
      </c>
      <c r="DB40" s="1">
        <v>0</v>
      </c>
      <c r="DC40" s="1">
        <v>0</v>
      </c>
      <c r="DF40" s="2">
        <v>0</v>
      </c>
      <c r="DG40" s="2">
        <v>20.046198549500001</v>
      </c>
      <c r="DH40" s="7">
        <f t="shared" si="8"/>
        <v>0.217067661608013</v>
      </c>
      <c r="DI40" s="6">
        <f t="shared" si="9"/>
        <v>0.1147842056932966</v>
      </c>
      <c r="DJ40" s="5">
        <f t="shared" si="10"/>
        <v>100230.9927475</v>
      </c>
      <c r="DK40" s="5">
        <f t="shared" si="11"/>
        <v>1.5</v>
      </c>
      <c r="DL40" s="9">
        <f t="shared" si="12"/>
        <v>1309818.6132243301</v>
      </c>
      <c r="DM40">
        <f>COUNTIF('Impacted Properties'!$A$1:$A$20,Export_Output_Red_A_4!R40)</f>
        <v>1</v>
      </c>
      <c r="DN40" s="9">
        <f t="shared" si="5"/>
        <v>67000</v>
      </c>
      <c r="DO40" s="9">
        <f t="shared" si="13"/>
        <v>0</v>
      </c>
      <c r="DP40" s="6">
        <f t="shared" si="7"/>
        <v>0</v>
      </c>
    </row>
    <row r="41" spans="1:120" ht="30" x14ac:dyDescent="0.25">
      <c r="A41" s="1">
        <v>306908</v>
      </c>
      <c r="B41" s="2">
        <v>2507928</v>
      </c>
      <c r="C41" s="1" t="s">
        <v>568</v>
      </c>
      <c r="H41" s="2">
        <v>964678.34554500005</v>
      </c>
      <c r="I41" s="2">
        <v>6056.36768476</v>
      </c>
      <c r="J41" s="2">
        <v>978927.82421899994</v>
      </c>
      <c r="K41" s="2">
        <v>6096.2399497599999</v>
      </c>
      <c r="P41" s="1" t="s">
        <v>569</v>
      </c>
      <c r="Q41" s="1">
        <v>202324</v>
      </c>
      <c r="R41" s="1">
        <v>2507928</v>
      </c>
      <c r="S41" s="1" t="s">
        <v>568</v>
      </c>
      <c r="T41" s="1" t="s">
        <v>352</v>
      </c>
      <c r="U41" s="1" t="s">
        <v>114</v>
      </c>
      <c r="V41" s="2">
        <v>100</v>
      </c>
      <c r="Y41" s="1" t="s">
        <v>353</v>
      </c>
      <c r="AA41" s="1" t="s">
        <v>124</v>
      </c>
      <c r="AB41" s="1" t="s">
        <v>125</v>
      </c>
      <c r="AC41" s="1" t="s">
        <v>354</v>
      </c>
      <c r="AD41" s="1" t="s">
        <v>154</v>
      </c>
      <c r="AE41" s="1" t="s">
        <v>340</v>
      </c>
      <c r="AF41" s="1" t="s">
        <v>355</v>
      </c>
      <c r="AG41" s="1" t="s">
        <v>342</v>
      </c>
      <c r="AH41" s="1" t="s">
        <v>121</v>
      </c>
      <c r="AI41" s="1" t="s">
        <v>570</v>
      </c>
      <c r="AJ41" s="1" t="s">
        <v>571</v>
      </c>
      <c r="AL41" s="1" t="s">
        <v>358</v>
      </c>
      <c r="AM41" s="1">
        <v>0</v>
      </c>
      <c r="AN41" s="2">
        <v>0</v>
      </c>
      <c r="AS41" s="1" t="s">
        <v>124</v>
      </c>
      <c r="AT41" s="1" t="s">
        <v>125</v>
      </c>
      <c r="AU41" s="1" t="s">
        <v>126</v>
      </c>
      <c r="AV41" s="3" t="s">
        <v>127</v>
      </c>
      <c r="AX41" s="1" t="s">
        <v>128</v>
      </c>
      <c r="BA41" s="1" t="s">
        <v>130</v>
      </c>
      <c r="BG41" s="2">
        <v>24.213999999999999</v>
      </c>
      <c r="BH41" s="2">
        <v>25.143999999999998</v>
      </c>
      <c r="BI41" s="2">
        <v>1054761.8400000001</v>
      </c>
      <c r="BJ41" s="2">
        <v>1054761.8400000001</v>
      </c>
      <c r="BK41" s="2">
        <v>0</v>
      </c>
      <c r="BL41" s="1" t="s">
        <v>340</v>
      </c>
      <c r="BM41" s="1" t="s">
        <v>161</v>
      </c>
      <c r="BP41" s="1" t="s">
        <v>134</v>
      </c>
      <c r="BQ41" s="1" t="s">
        <v>114</v>
      </c>
      <c r="BR41" s="1">
        <v>0</v>
      </c>
      <c r="BS41" s="1">
        <v>0</v>
      </c>
      <c r="BU41" s="1" t="s">
        <v>197</v>
      </c>
      <c r="BX41" s="1">
        <v>0</v>
      </c>
      <c r="BY41" s="1">
        <v>0</v>
      </c>
      <c r="BZ41" s="2">
        <v>0</v>
      </c>
      <c r="CA41" s="1" t="s">
        <v>117</v>
      </c>
      <c r="CB41" s="4">
        <v>37553</v>
      </c>
      <c r="CC41" s="1" t="s">
        <v>137</v>
      </c>
      <c r="CD41" s="1">
        <v>2019</v>
      </c>
      <c r="CE41" s="2">
        <v>0</v>
      </c>
      <c r="CF41" s="2">
        <v>0</v>
      </c>
      <c r="CG41" s="2">
        <v>0</v>
      </c>
      <c r="CH41" s="2">
        <v>0</v>
      </c>
      <c r="CI41" s="2">
        <v>0</v>
      </c>
      <c r="CJ41" s="2">
        <v>0</v>
      </c>
      <c r="CK41" s="2">
        <v>0</v>
      </c>
      <c r="CL41" s="2">
        <v>0</v>
      </c>
      <c r="CM41" s="2">
        <v>0</v>
      </c>
      <c r="CN41" s="2">
        <v>0</v>
      </c>
      <c r="CO41" s="2">
        <v>0</v>
      </c>
      <c r="CP41" s="1">
        <v>2018</v>
      </c>
      <c r="CQ41" s="6">
        <v>0</v>
      </c>
      <c r="CR41" s="6">
        <v>0</v>
      </c>
      <c r="CS41" s="6">
        <v>0</v>
      </c>
      <c r="CT41" s="6">
        <v>0</v>
      </c>
      <c r="CU41" s="6">
        <v>2688</v>
      </c>
      <c r="CV41" s="6">
        <v>169498</v>
      </c>
      <c r="CW41" s="6">
        <v>169498</v>
      </c>
      <c r="CX41" s="6">
        <v>166810</v>
      </c>
      <c r="CY41" s="6">
        <v>2688</v>
      </c>
      <c r="CZ41" s="6">
        <v>0</v>
      </c>
      <c r="DA41" s="6">
        <v>2688</v>
      </c>
      <c r="DB41" s="1">
        <v>2003</v>
      </c>
      <c r="DC41" s="1">
        <v>2121646</v>
      </c>
      <c r="DD41" s="1" t="s">
        <v>121</v>
      </c>
      <c r="DE41" s="1" t="s">
        <v>570</v>
      </c>
      <c r="DF41" s="2">
        <v>26.213999999999999</v>
      </c>
      <c r="DG41" s="2">
        <v>7.7155802173900003</v>
      </c>
      <c r="DH41" s="7">
        <f t="shared" si="8"/>
        <v>0.31864129088089532</v>
      </c>
      <c r="DI41" s="6">
        <f t="shared" si="9"/>
        <v>0.16069788797061524</v>
      </c>
      <c r="DJ41" s="5">
        <f t="shared" si="10"/>
        <v>54009.06152173</v>
      </c>
      <c r="DK41" s="5">
        <f t="shared" si="11"/>
        <v>1.5</v>
      </c>
      <c r="DL41" s="9">
        <f t="shared" si="12"/>
        <v>504136.01140426268</v>
      </c>
      <c r="DM41">
        <f>COUNTIF('Impacted Properties'!$A$1:$A$20,Export_Output_Red_A_4!R41)</f>
        <v>0</v>
      </c>
      <c r="DN41" s="9">
        <f t="shared" si="5"/>
        <v>67000</v>
      </c>
      <c r="DO41" s="9">
        <f t="shared" si="13"/>
        <v>571200</v>
      </c>
      <c r="DP41" s="6">
        <f t="shared" si="7"/>
        <v>54009.06152173</v>
      </c>
    </row>
    <row r="42" spans="1:120" ht="30" x14ac:dyDescent="0.25">
      <c r="A42" s="1">
        <v>222741</v>
      </c>
      <c r="B42" s="2">
        <v>2573208</v>
      </c>
      <c r="C42" s="1" t="s">
        <v>572</v>
      </c>
      <c r="H42" s="2">
        <v>65129.926843900001</v>
      </c>
      <c r="I42" s="2">
        <v>1090.6690921500001</v>
      </c>
      <c r="J42" s="2">
        <v>65129.9257813</v>
      </c>
      <c r="K42" s="2">
        <v>1090.6690921500001</v>
      </c>
      <c r="P42" s="1" t="s">
        <v>573</v>
      </c>
      <c r="Q42" s="1">
        <v>235673</v>
      </c>
      <c r="R42" s="1">
        <v>2573208</v>
      </c>
      <c r="S42" s="1" t="s">
        <v>572</v>
      </c>
      <c r="T42" s="1" t="s">
        <v>574</v>
      </c>
      <c r="U42" s="1" t="s">
        <v>114</v>
      </c>
      <c r="V42" s="2">
        <v>100</v>
      </c>
      <c r="X42" s="1" t="s">
        <v>575</v>
      </c>
      <c r="Y42" s="1" t="s">
        <v>576</v>
      </c>
      <c r="AA42" s="1" t="s">
        <v>124</v>
      </c>
      <c r="AB42" s="1" t="s">
        <v>125</v>
      </c>
      <c r="AC42" s="1" t="s">
        <v>577</v>
      </c>
      <c r="AD42" s="1" t="s">
        <v>154</v>
      </c>
      <c r="AE42" s="1" t="s">
        <v>471</v>
      </c>
      <c r="AF42" s="1" t="s">
        <v>472</v>
      </c>
      <c r="AG42" s="1" t="s">
        <v>473</v>
      </c>
      <c r="AI42" s="1" t="s">
        <v>578</v>
      </c>
      <c r="AJ42" s="1" t="s">
        <v>579</v>
      </c>
      <c r="AL42" s="1" t="s">
        <v>580</v>
      </c>
      <c r="AM42" s="1">
        <v>0</v>
      </c>
      <c r="AN42" s="2">
        <v>0</v>
      </c>
      <c r="AO42" s="1" t="s">
        <v>581</v>
      </c>
      <c r="AQ42" s="1" t="s">
        <v>505</v>
      </c>
      <c r="AS42" s="1" t="s">
        <v>124</v>
      </c>
      <c r="AT42" s="1" t="s">
        <v>125</v>
      </c>
      <c r="AU42" s="1" t="s">
        <v>126</v>
      </c>
      <c r="AV42" s="3" t="s">
        <v>582</v>
      </c>
      <c r="AX42" s="1" t="s">
        <v>128</v>
      </c>
      <c r="AY42" s="1" t="s">
        <v>190</v>
      </c>
      <c r="AZ42" s="1" t="s">
        <v>361</v>
      </c>
      <c r="BA42" s="1" t="s">
        <v>191</v>
      </c>
      <c r="BD42" s="1" t="s">
        <v>583</v>
      </c>
      <c r="BE42" s="4">
        <v>41494</v>
      </c>
      <c r="BF42" s="1" t="s">
        <v>212</v>
      </c>
      <c r="BG42" s="2">
        <v>0.95699999999999996</v>
      </c>
      <c r="BH42" s="2">
        <v>0.95699999999999996</v>
      </c>
      <c r="BI42" s="2">
        <v>41686.480000000003</v>
      </c>
      <c r="BJ42" s="2">
        <v>41686.480000000003</v>
      </c>
      <c r="BK42" s="2">
        <v>1056</v>
      </c>
      <c r="BL42" s="1" t="s">
        <v>584</v>
      </c>
      <c r="BM42" s="1" t="s">
        <v>585</v>
      </c>
      <c r="BN42" s="1" t="s">
        <v>586</v>
      </c>
      <c r="BP42" s="1" t="s">
        <v>134</v>
      </c>
      <c r="BQ42" s="1" t="s">
        <v>114</v>
      </c>
      <c r="BR42" s="1">
        <v>1993</v>
      </c>
      <c r="BS42" s="1">
        <v>1993</v>
      </c>
      <c r="BU42" s="1" t="s">
        <v>585</v>
      </c>
      <c r="BX42" s="1">
        <v>1</v>
      </c>
      <c r="BY42" s="1">
        <v>0</v>
      </c>
      <c r="BZ42" s="2">
        <v>100</v>
      </c>
      <c r="CA42" s="1" t="s">
        <v>117</v>
      </c>
      <c r="CB42" s="4">
        <v>38454</v>
      </c>
      <c r="CC42" s="1" t="s">
        <v>137</v>
      </c>
      <c r="CD42" s="1">
        <v>2019</v>
      </c>
      <c r="CE42" s="2">
        <v>0</v>
      </c>
      <c r="CF42" s="2">
        <v>0</v>
      </c>
      <c r="CG42" s="2">
        <v>0</v>
      </c>
      <c r="CH42" s="2">
        <v>0</v>
      </c>
      <c r="CI42" s="2">
        <v>0</v>
      </c>
      <c r="CJ42" s="2">
        <v>0</v>
      </c>
      <c r="CK42" s="2">
        <v>0</v>
      </c>
      <c r="CL42" s="2">
        <v>0</v>
      </c>
      <c r="CM42" s="2">
        <v>0</v>
      </c>
      <c r="CN42" s="2">
        <v>0</v>
      </c>
      <c r="CO42" s="2">
        <v>0</v>
      </c>
      <c r="CP42" s="1">
        <v>2018</v>
      </c>
      <c r="CQ42" s="6">
        <v>20085</v>
      </c>
      <c r="CR42" s="6">
        <v>0</v>
      </c>
      <c r="CS42" s="6">
        <v>70000</v>
      </c>
      <c r="CT42" s="6">
        <v>0</v>
      </c>
      <c r="CU42" s="6">
        <v>0</v>
      </c>
      <c r="CV42" s="6">
        <v>0</v>
      </c>
      <c r="CW42" s="6">
        <v>90085</v>
      </c>
      <c r="CX42" s="6">
        <v>0</v>
      </c>
      <c r="CY42" s="6">
        <v>90085</v>
      </c>
      <c r="CZ42" s="6">
        <v>34628</v>
      </c>
      <c r="DA42" s="6">
        <v>55457</v>
      </c>
      <c r="DB42" s="1">
        <v>0</v>
      </c>
      <c r="DC42" s="1">
        <v>0</v>
      </c>
      <c r="DF42" s="2">
        <v>0</v>
      </c>
      <c r="DG42" s="2">
        <v>1.4255219093600001E-2</v>
      </c>
      <c r="DH42" s="7">
        <f t="shared" si="8"/>
        <v>1.4895892954195605E-2</v>
      </c>
      <c r="DI42" s="6">
        <f t="shared" si="9"/>
        <v>1.6792015060998193</v>
      </c>
      <c r="DJ42" s="5">
        <f t="shared" si="10"/>
        <v>1042.7125067936925</v>
      </c>
      <c r="DK42" s="5">
        <f t="shared" si="11"/>
        <v>2.2669220332347564</v>
      </c>
      <c r="DL42" s="9">
        <f t="shared" si="12"/>
        <v>1407.6618841714849</v>
      </c>
      <c r="DM42">
        <f>COUNTIF('Impacted Properties'!$A$1:$A$20,Export_Output_Red_A_4!R42)</f>
        <v>0</v>
      </c>
      <c r="DN42" s="9">
        <f t="shared" si="5"/>
        <v>11000</v>
      </c>
      <c r="DO42" s="9">
        <f t="shared" si="13"/>
        <v>12500</v>
      </c>
      <c r="DP42" s="6">
        <f t="shared" si="7"/>
        <v>1042.7125067936925</v>
      </c>
    </row>
    <row r="43" spans="1:120" ht="30" x14ac:dyDescent="0.25">
      <c r="A43" s="1">
        <v>123266</v>
      </c>
      <c r="B43" s="2">
        <v>2583517</v>
      </c>
      <c r="C43" s="1" t="s">
        <v>587</v>
      </c>
      <c r="D43" s="4">
        <v>38741</v>
      </c>
      <c r="H43" s="2">
        <v>404883.16586200002</v>
      </c>
      <c r="I43" s="2">
        <v>2625.75236025</v>
      </c>
      <c r="J43" s="2">
        <v>404136.78710900003</v>
      </c>
      <c r="K43" s="2">
        <v>2626.78177547</v>
      </c>
      <c r="P43" s="1" t="s">
        <v>588</v>
      </c>
      <c r="Q43" s="1">
        <v>242433</v>
      </c>
      <c r="R43" s="1">
        <v>2583517</v>
      </c>
      <c r="S43" s="1" t="s">
        <v>587</v>
      </c>
      <c r="T43" s="1" t="s">
        <v>589</v>
      </c>
      <c r="U43" s="1" t="s">
        <v>114</v>
      </c>
      <c r="V43" s="2">
        <v>100</v>
      </c>
      <c r="X43" s="1" t="s">
        <v>590</v>
      </c>
      <c r="Y43" s="1" t="s">
        <v>591</v>
      </c>
      <c r="AA43" s="1" t="s">
        <v>592</v>
      </c>
      <c r="AB43" s="1" t="s">
        <v>593</v>
      </c>
      <c r="AC43" s="1" t="s">
        <v>594</v>
      </c>
      <c r="AD43" s="1" t="s">
        <v>154</v>
      </c>
      <c r="AE43" s="1" t="s">
        <v>183</v>
      </c>
      <c r="AF43" s="1" t="s">
        <v>184</v>
      </c>
      <c r="AG43" s="1" t="s">
        <v>185</v>
      </c>
      <c r="AI43" s="1" t="s">
        <v>245</v>
      </c>
      <c r="AJ43" s="1" t="s">
        <v>595</v>
      </c>
      <c r="AL43" s="1" t="s">
        <v>187</v>
      </c>
      <c r="AM43" s="1">
        <v>0</v>
      </c>
      <c r="AN43" s="2">
        <v>0</v>
      </c>
      <c r="AO43" s="1" t="s">
        <v>596</v>
      </c>
      <c r="AP43" s="1" t="s">
        <v>383</v>
      </c>
      <c r="AQ43" s="1" t="s">
        <v>146</v>
      </c>
      <c r="AR43" s="1" t="s">
        <v>147</v>
      </c>
      <c r="AS43" s="1" t="s">
        <v>124</v>
      </c>
      <c r="AT43" s="1" t="s">
        <v>125</v>
      </c>
      <c r="AU43" s="1" t="s">
        <v>126</v>
      </c>
      <c r="AV43" s="3" t="s">
        <v>597</v>
      </c>
      <c r="AX43" s="1" t="s">
        <v>128</v>
      </c>
      <c r="AY43" s="1" t="s">
        <v>190</v>
      </c>
      <c r="BA43" s="1" t="s">
        <v>191</v>
      </c>
      <c r="BD43" s="1" t="s">
        <v>598</v>
      </c>
      <c r="BE43" s="4">
        <v>42669</v>
      </c>
      <c r="BF43" s="1" t="s">
        <v>174</v>
      </c>
      <c r="BG43" s="2">
        <v>9.2879000000000005</v>
      </c>
      <c r="BH43" s="2">
        <v>9.2879000000000005</v>
      </c>
      <c r="BI43" s="2">
        <v>404580.92</v>
      </c>
      <c r="BJ43" s="2">
        <v>404580.92</v>
      </c>
      <c r="BK43" s="2">
        <v>0</v>
      </c>
      <c r="BL43" s="1" t="s">
        <v>183</v>
      </c>
      <c r="BM43" s="1" t="s">
        <v>161</v>
      </c>
      <c r="BP43" s="1" t="s">
        <v>134</v>
      </c>
      <c r="BQ43" s="1" t="s">
        <v>114</v>
      </c>
      <c r="BR43" s="1">
        <v>0</v>
      </c>
      <c r="BS43" s="1">
        <v>0</v>
      </c>
      <c r="BU43" s="1" t="s">
        <v>197</v>
      </c>
      <c r="BX43" s="1">
        <v>0</v>
      </c>
      <c r="BY43" s="1">
        <v>0</v>
      </c>
      <c r="BZ43" s="2">
        <v>0</v>
      </c>
      <c r="CA43" s="1" t="s">
        <v>117</v>
      </c>
      <c r="CB43" s="4">
        <v>38611</v>
      </c>
      <c r="CC43" s="1" t="s">
        <v>137</v>
      </c>
      <c r="CD43" s="1">
        <v>2019</v>
      </c>
      <c r="CE43" s="2">
        <v>0</v>
      </c>
      <c r="CF43" s="2">
        <v>0</v>
      </c>
      <c r="CG43" s="2">
        <v>0</v>
      </c>
      <c r="CH43" s="2">
        <v>0</v>
      </c>
      <c r="CI43" s="2">
        <v>0</v>
      </c>
      <c r="CJ43" s="2">
        <v>0</v>
      </c>
      <c r="CK43" s="2">
        <v>0</v>
      </c>
      <c r="CL43" s="2">
        <v>0</v>
      </c>
      <c r="CM43" s="2">
        <v>0</v>
      </c>
      <c r="CN43" s="2">
        <v>0</v>
      </c>
      <c r="CO43" s="2">
        <v>0</v>
      </c>
      <c r="CP43" s="1">
        <v>2018</v>
      </c>
      <c r="CQ43" s="6">
        <v>0</v>
      </c>
      <c r="CR43" s="6">
        <v>0</v>
      </c>
      <c r="CS43" s="6">
        <v>0</v>
      </c>
      <c r="CT43" s="6">
        <v>0</v>
      </c>
      <c r="CU43" s="6">
        <v>1031</v>
      </c>
      <c r="CV43" s="6">
        <v>1011452</v>
      </c>
      <c r="CW43" s="6">
        <v>1011452</v>
      </c>
      <c r="CX43" s="6">
        <v>1010421</v>
      </c>
      <c r="CY43" s="6">
        <v>1031</v>
      </c>
      <c r="CZ43" s="6">
        <v>0</v>
      </c>
      <c r="DA43" s="6">
        <v>1031</v>
      </c>
      <c r="DB43" s="1">
        <v>2006</v>
      </c>
      <c r="DC43" s="1">
        <v>1184505</v>
      </c>
      <c r="DE43" s="1" t="s">
        <v>397</v>
      </c>
      <c r="DF43" s="2">
        <v>32.700000000000003</v>
      </c>
      <c r="DG43" s="2">
        <v>5.3974124451599996</v>
      </c>
      <c r="DH43" s="7">
        <f t="shared" si="8"/>
        <v>0.58112302011466477</v>
      </c>
      <c r="DI43" s="6">
        <f t="shared" si="9"/>
        <v>2.4999992584919726</v>
      </c>
      <c r="DJ43" s="5">
        <f t="shared" si="10"/>
        <v>587778.04094101791</v>
      </c>
      <c r="DK43" s="5">
        <f>IFERROR(MAX(DI43*1.35,1.5),1.5)</f>
        <v>3.3749989989641631</v>
      </c>
      <c r="DL43" s="9">
        <f t="shared" si="12"/>
        <v>793500.35527037433</v>
      </c>
      <c r="DM43">
        <f>COUNTIF('Impacted Properties'!$A$1:$A$20,Export_Output_Red_A_4!R43)</f>
        <v>0</v>
      </c>
      <c r="DN43" s="9">
        <f t="shared" si="5"/>
        <v>67000</v>
      </c>
      <c r="DO43" s="9">
        <f t="shared" si="13"/>
        <v>860600</v>
      </c>
      <c r="DP43" s="6">
        <f t="shared" si="7"/>
        <v>587778.04094101791</v>
      </c>
    </row>
    <row r="44" spans="1:120" ht="30" x14ac:dyDescent="0.25">
      <c r="A44" s="1">
        <v>24265</v>
      </c>
      <c r="B44" s="2">
        <v>2595286</v>
      </c>
      <c r="C44" s="1" t="s">
        <v>599</v>
      </c>
      <c r="D44" s="4">
        <v>38781</v>
      </c>
      <c r="H44" s="2">
        <v>938528.53067100001</v>
      </c>
      <c r="I44" s="2">
        <v>4127.1189576300003</v>
      </c>
      <c r="J44" s="2">
        <v>938528.515625</v>
      </c>
      <c r="K44" s="2">
        <v>4127.1189576300003</v>
      </c>
      <c r="P44" s="1" t="s">
        <v>600</v>
      </c>
      <c r="Q44" s="1">
        <v>250535</v>
      </c>
      <c r="R44" s="1">
        <v>2595286</v>
      </c>
      <c r="S44" s="1" t="s">
        <v>599</v>
      </c>
      <c r="T44" s="1" t="s">
        <v>601</v>
      </c>
      <c r="U44" s="1" t="s">
        <v>114</v>
      </c>
      <c r="V44" s="2">
        <v>100</v>
      </c>
      <c r="Y44" s="1" t="s">
        <v>602</v>
      </c>
      <c r="AA44" s="1" t="s">
        <v>124</v>
      </c>
      <c r="AB44" s="1" t="s">
        <v>125</v>
      </c>
      <c r="AC44" s="1" t="s">
        <v>603</v>
      </c>
      <c r="AD44" s="1" t="s">
        <v>154</v>
      </c>
      <c r="AE44" s="1" t="s">
        <v>604</v>
      </c>
      <c r="AF44" s="1" t="s">
        <v>605</v>
      </c>
      <c r="AG44" s="1" t="s">
        <v>606</v>
      </c>
      <c r="AI44" s="1" t="s">
        <v>158</v>
      </c>
      <c r="AJ44" s="1" t="s">
        <v>607</v>
      </c>
      <c r="AL44" s="1" t="s">
        <v>608</v>
      </c>
      <c r="AM44" s="1">
        <v>0</v>
      </c>
      <c r="AN44" s="2">
        <v>0</v>
      </c>
      <c r="AO44" s="1" t="s">
        <v>609</v>
      </c>
      <c r="AP44" s="1" t="s">
        <v>145</v>
      </c>
      <c r="AQ44" s="1" t="s">
        <v>146</v>
      </c>
      <c r="AR44" s="1" t="s">
        <v>147</v>
      </c>
      <c r="AS44" s="1" t="s">
        <v>124</v>
      </c>
      <c r="AT44" s="1" t="s">
        <v>125</v>
      </c>
      <c r="AU44" s="1" t="s">
        <v>126</v>
      </c>
      <c r="AV44" s="3" t="s">
        <v>610</v>
      </c>
      <c r="AW44" s="1" t="s">
        <v>208</v>
      </c>
      <c r="AX44" s="1" t="s">
        <v>128</v>
      </c>
      <c r="AY44" s="1" t="s">
        <v>190</v>
      </c>
      <c r="BA44" s="1" t="s">
        <v>209</v>
      </c>
      <c r="BD44" s="1" t="s">
        <v>611</v>
      </c>
      <c r="BE44" s="4">
        <v>43233</v>
      </c>
      <c r="BF44" s="1" t="s">
        <v>174</v>
      </c>
      <c r="BG44" s="2">
        <v>21.461400000000001</v>
      </c>
      <c r="BH44" s="2">
        <v>21.461400000000001</v>
      </c>
      <c r="BI44" s="2">
        <v>934858.58</v>
      </c>
      <c r="BJ44" s="2">
        <v>934858.58</v>
      </c>
      <c r="BK44" s="2">
        <v>0</v>
      </c>
      <c r="BM44" s="1" t="s">
        <v>213</v>
      </c>
      <c r="BP44" s="1" t="s">
        <v>134</v>
      </c>
      <c r="BQ44" s="1" t="s">
        <v>135</v>
      </c>
      <c r="BR44" s="1">
        <v>0</v>
      </c>
      <c r="BS44" s="1">
        <v>0</v>
      </c>
      <c r="BT44" s="1" t="s">
        <v>214</v>
      </c>
      <c r="BU44" s="1" t="s">
        <v>213</v>
      </c>
      <c r="BX44" s="1">
        <v>0</v>
      </c>
      <c r="BY44" s="1">
        <v>0</v>
      </c>
      <c r="BZ44" s="2">
        <v>0</v>
      </c>
      <c r="CA44" s="1" t="s">
        <v>117</v>
      </c>
      <c r="CB44" s="4">
        <v>38762</v>
      </c>
      <c r="CC44" s="1" t="s">
        <v>137</v>
      </c>
      <c r="CD44" s="1">
        <v>2019</v>
      </c>
      <c r="CE44" s="2">
        <v>0</v>
      </c>
      <c r="CF44" s="2">
        <v>0</v>
      </c>
      <c r="CG44" s="2">
        <v>0</v>
      </c>
      <c r="CH44" s="2">
        <v>0</v>
      </c>
      <c r="CI44" s="2">
        <v>0</v>
      </c>
      <c r="CJ44" s="2">
        <v>0</v>
      </c>
      <c r="CK44" s="2">
        <v>0</v>
      </c>
      <c r="CL44" s="2">
        <v>0</v>
      </c>
      <c r="CM44" s="2">
        <v>0</v>
      </c>
      <c r="CN44" s="2">
        <v>0</v>
      </c>
      <c r="CO44" s="2">
        <v>0</v>
      </c>
      <c r="CP44" s="1">
        <v>2018</v>
      </c>
      <c r="CQ44" s="6">
        <v>0</v>
      </c>
      <c r="CR44" s="6">
        <v>0</v>
      </c>
      <c r="CS44" s="6">
        <v>0</v>
      </c>
      <c r="CT44" s="6">
        <v>747887</v>
      </c>
      <c r="CU44" s="6">
        <v>0</v>
      </c>
      <c r="CV44" s="6">
        <v>0</v>
      </c>
      <c r="CW44" s="6">
        <v>747887</v>
      </c>
      <c r="CX44" s="6">
        <v>0</v>
      </c>
      <c r="CY44" s="6">
        <v>747887</v>
      </c>
      <c r="CZ44" s="6">
        <v>0</v>
      </c>
      <c r="DA44" s="6">
        <v>747887</v>
      </c>
      <c r="DB44" s="1">
        <v>2006</v>
      </c>
      <c r="DC44" s="1">
        <v>2562362</v>
      </c>
      <c r="DD44" s="1" t="s">
        <v>121</v>
      </c>
      <c r="DE44" s="1" t="s">
        <v>612</v>
      </c>
      <c r="DF44" s="2">
        <v>23.371400000000001</v>
      </c>
      <c r="DG44" s="2">
        <v>8.5492488084899995E-3</v>
      </c>
      <c r="DH44" s="7">
        <f t="shared" si="8"/>
        <v>3.9835466675379331E-4</v>
      </c>
      <c r="DI44" s="6">
        <f t="shared" si="9"/>
        <v>0.80000014547654896</v>
      </c>
      <c r="DJ44" s="5">
        <f t="shared" si="10"/>
        <v>297.92427665449418</v>
      </c>
      <c r="DK44" s="5">
        <f t="shared" si="11"/>
        <v>1.5</v>
      </c>
      <c r="DL44" s="9">
        <f t="shared" si="12"/>
        <v>558.60791714673655</v>
      </c>
      <c r="DM44">
        <f>COUNTIF('Impacted Properties'!$A$1:$A$20,Export_Output_Red_A_4!R44)</f>
        <v>0</v>
      </c>
      <c r="DN44" s="9">
        <f t="shared" si="5"/>
        <v>11000</v>
      </c>
      <c r="DO44" s="9">
        <f t="shared" si="13"/>
        <v>11600</v>
      </c>
      <c r="DP44" s="6">
        <f t="shared" si="7"/>
        <v>297.92427665449418</v>
      </c>
    </row>
    <row r="45" spans="1:120" ht="30" x14ac:dyDescent="0.25">
      <c r="A45" s="1">
        <v>264703</v>
      </c>
      <c r="B45" s="2">
        <v>2620062</v>
      </c>
      <c r="C45" s="1" t="s">
        <v>613</v>
      </c>
      <c r="D45" s="4">
        <v>39138</v>
      </c>
      <c r="H45" s="2">
        <v>309087.78318899998</v>
      </c>
      <c r="I45" s="2">
        <v>2348.6417149200001</v>
      </c>
      <c r="J45" s="2">
        <v>309087.74414099997</v>
      </c>
      <c r="K45" s="2">
        <v>2348.6417149200001</v>
      </c>
      <c r="P45" s="1" t="s">
        <v>614</v>
      </c>
      <c r="Q45" s="1">
        <v>263753</v>
      </c>
      <c r="R45" s="1">
        <v>2620062</v>
      </c>
      <c r="S45" s="1" t="s">
        <v>613</v>
      </c>
      <c r="T45" s="1" t="s">
        <v>404</v>
      </c>
      <c r="U45" s="1" t="s">
        <v>114</v>
      </c>
      <c r="V45" s="2">
        <v>100</v>
      </c>
      <c r="X45" s="1" t="s">
        <v>405</v>
      </c>
      <c r="Y45" s="1" t="s">
        <v>406</v>
      </c>
      <c r="AA45" s="1" t="s">
        <v>407</v>
      </c>
      <c r="AB45" s="1" t="s">
        <v>408</v>
      </c>
      <c r="AC45" s="1" t="s">
        <v>409</v>
      </c>
      <c r="AD45" s="1" t="s">
        <v>154</v>
      </c>
      <c r="AE45" s="1" t="s">
        <v>118</v>
      </c>
      <c r="AF45" s="1" t="s">
        <v>119</v>
      </c>
      <c r="AG45" s="1" t="s">
        <v>120</v>
      </c>
      <c r="AH45" s="1" t="s">
        <v>121</v>
      </c>
      <c r="AI45" s="1" t="s">
        <v>217</v>
      </c>
      <c r="AJ45" s="1" t="s">
        <v>615</v>
      </c>
      <c r="AL45" s="1" t="s">
        <v>143</v>
      </c>
      <c r="AM45" s="1">
        <v>0</v>
      </c>
      <c r="AN45" s="2">
        <v>0</v>
      </c>
      <c r="AO45" s="1" t="s">
        <v>415</v>
      </c>
      <c r="AP45" s="1" t="s">
        <v>145</v>
      </c>
      <c r="AQ45" s="1" t="s">
        <v>146</v>
      </c>
      <c r="AR45" s="1" t="s">
        <v>147</v>
      </c>
      <c r="AS45" s="1" t="s">
        <v>124</v>
      </c>
      <c r="AT45" s="1" t="s">
        <v>125</v>
      </c>
      <c r="AU45" s="1" t="s">
        <v>126</v>
      </c>
      <c r="AV45" s="3" t="s">
        <v>416</v>
      </c>
      <c r="AX45" s="1" t="s">
        <v>128</v>
      </c>
      <c r="AY45" s="1" t="s">
        <v>190</v>
      </c>
      <c r="BA45" s="1" t="s">
        <v>191</v>
      </c>
      <c r="BD45" s="1" t="s">
        <v>417</v>
      </c>
      <c r="BE45" s="4">
        <v>41996</v>
      </c>
      <c r="BF45" s="1" t="s">
        <v>418</v>
      </c>
      <c r="BG45" s="2">
        <v>5.7469999999999999</v>
      </c>
      <c r="BH45" s="2">
        <v>10.631</v>
      </c>
      <c r="BI45" s="2">
        <v>250339.32</v>
      </c>
      <c r="BJ45" s="2">
        <v>250339.32</v>
      </c>
      <c r="BK45" s="2">
        <v>0</v>
      </c>
      <c r="BL45" s="1" t="s">
        <v>118</v>
      </c>
      <c r="BM45" s="1" t="s">
        <v>221</v>
      </c>
      <c r="BP45" s="1" t="s">
        <v>134</v>
      </c>
      <c r="BQ45" s="1" t="s">
        <v>114</v>
      </c>
      <c r="BR45" s="1">
        <v>0</v>
      </c>
      <c r="BS45" s="1">
        <v>0</v>
      </c>
      <c r="BU45" s="1" t="s">
        <v>221</v>
      </c>
      <c r="BX45" s="1">
        <v>0</v>
      </c>
      <c r="BY45" s="1">
        <v>0</v>
      </c>
      <c r="BZ45" s="2">
        <v>0</v>
      </c>
      <c r="CA45" s="1" t="s">
        <v>117</v>
      </c>
      <c r="CB45" s="4">
        <v>39100</v>
      </c>
      <c r="CC45" s="1" t="s">
        <v>137</v>
      </c>
      <c r="CD45" s="1">
        <v>2019</v>
      </c>
      <c r="CE45" s="2">
        <v>0</v>
      </c>
      <c r="CF45" s="2">
        <v>0</v>
      </c>
      <c r="CG45" s="2">
        <v>0</v>
      </c>
      <c r="CH45" s="2">
        <v>0</v>
      </c>
      <c r="CI45" s="2">
        <v>0</v>
      </c>
      <c r="CJ45" s="2">
        <v>0</v>
      </c>
      <c r="CK45" s="2">
        <v>0</v>
      </c>
      <c r="CL45" s="2">
        <v>0</v>
      </c>
      <c r="CM45" s="2">
        <v>0</v>
      </c>
      <c r="CN45" s="2">
        <v>0</v>
      </c>
      <c r="CO45" s="2">
        <v>0</v>
      </c>
      <c r="CP45" s="1">
        <v>2018</v>
      </c>
      <c r="CQ45" s="6">
        <v>0</v>
      </c>
      <c r="CR45" s="6">
        <v>0</v>
      </c>
      <c r="CS45" s="6">
        <v>0</v>
      </c>
      <c r="CT45" s="6">
        <v>147123</v>
      </c>
      <c r="CU45" s="6">
        <v>0</v>
      </c>
      <c r="CV45" s="6">
        <v>0</v>
      </c>
      <c r="CW45" s="6">
        <v>147123</v>
      </c>
      <c r="CX45" s="6">
        <v>0</v>
      </c>
      <c r="CY45" s="6">
        <v>147123</v>
      </c>
      <c r="CZ45" s="6">
        <v>0</v>
      </c>
      <c r="DA45" s="6">
        <v>147123</v>
      </c>
      <c r="DB45" s="1">
        <v>2007</v>
      </c>
      <c r="DC45" s="1">
        <v>1178727</v>
      </c>
      <c r="DD45" s="1" t="s">
        <v>121</v>
      </c>
      <c r="DE45" s="1" t="s">
        <v>217</v>
      </c>
      <c r="DF45" s="2">
        <v>8.1839999999999993</v>
      </c>
      <c r="DG45" s="2">
        <v>7.3839510898899993E-2</v>
      </c>
      <c r="DH45" s="7">
        <f t="shared" si="8"/>
        <v>1.2848357560274925E-2</v>
      </c>
      <c r="DI45" s="6">
        <f t="shared" si="9"/>
        <v>0.58769433423403084</v>
      </c>
      <c r="DJ45" s="5">
        <f t="shared" si="10"/>
        <v>1890.2889093403278</v>
      </c>
      <c r="DK45" s="5">
        <f t="shared" si="11"/>
        <v>1.5</v>
      </c>
      <c r="DL45" s="9">
        <f t="shared" si="12"/>
        <v>4824.6736421341257</v>
      </c>
      <c r="DM45">
        <f>COUNTIF('Impacted Properties'!$A$1:$A$20,Export_Output_Red_A_4!R45)</f>
        <v>0</v>
      </c>
      <c r="DN45" s="9">
        <f t="shared" si="5"/>
        <v>11000</v>
      </c>
      <c r="DO45" s="9">
        <f t="shared" si="13"/>
        <v>15900</v>
      </c>
      <c r="DP45" s="6">
        <f t="shared" si="7"/>
        <v>1890.2889093403278</v>
      </c>
    </row>
    <row r="46" spans="1:120" ht="30" x14ac:dyDescent="0.25">
      <c r="A46" s="1">
        <v>190287</v>
      </c>
      <c r="B46" s="2">
        <v>2624046</v>
      </c>
      <c r="C46" s="1" t="s">
        <v>616</v>
      </c>
      <c r="D46" s="4">
        <v>39187</v>
      </c>
      <c r="H46" s="2">
        <v>530657.85708600003</v>
      </c>
      <c r="I46" s="2">
        <v>3097.3390009999998</v>
      </c>
      <c r="J46" s="2">
        <v>536672.10546899994</v>
      </c>
      <c r="K46" s="2">
        <v>3119.8383483299999</v>
      </c>
      <c r="P46" s="1" t="s">
        <v>617</v>
      </c>
      <c r="Q46" s="1">
        <v>265872</v>
      </c>
      <c r="R46" s="1">
        <v>2624046</v>
      </c>
      <c r="S46" s="1" t="s">
        <v>616</v>
      </c>
      <c r="T46" s="1" t="s">
        <v>618</v>
      </c>
      <c r="U46" s="1" t="s">
        <v>114</v>
      </c>
      <c r="V46" s="2">
        <v>100</v>
      </c>
      <c r="Y46" s="1" t="s">
        <v>619</v>
      </c>
      <c r="AA46" s="1" t="s">
        <v>236</v>
      </c>
      <c r="AB46" s="1" t="s">
        <v>125</v>
      </c>
      <c r="AC46" s="1" t="s">
        <v>620</v>
      </c>
      <c r="AD46" s="1" t="s">
        <v>154</v>
      </c>
      <c r="AE46" s="1" t="s">
        <v>183</v>
      </c>
      <c r="AF46" s="1" t="s">
        <v>184</v>
      </c>
      <c r="AG46" s="1" t="s">
        <v>185</v>
      </c>
      <c r="AI46" s="1" t="s">
        <v>397</v>
      </c>
      <c r="AJ46" s="1" t="s">
        <v>621</v>
      </c>
      <c r="AL46" s="1" t="s">
        <v>187</v>
      </c>
      <c r="AM46" s="1">
        <v>0</v>
      </c>
      <c r="AN46" s="2">
        <v>0</v>
      </c>
      <c r="AP46" s="1" t="s">
        <v>145</v>
      </c>
      <c r="AQ46" s="1" t="s">
        <v>146</v>
      </c>
      <c r="AR46" s="1" t="s">
        <v>147</v>
      </c>
      <c r="AS46" s="1" t="s">
        <v>124</v>
      </c>
      <c r="AT46" s="1" t="s">
        <v>125</v>
      </c>
      <c r="AU46" s="1" t="s">
        <v>126</v>
      </c>
      <c r="AV46" s="3" t="s">
        <v>207</v>
      </c>
      <c r="AX46" s="1" t="s">
        <v>128</v>
      </c>
      <c r="AY46" s="1" t="s">
        <v>190</v>
      </c>
      <c r="BA46" s="1" t="s">
        <v>191</v>
      </c>
      <c r="BD46" s="1" t="s">
        <v>622</v>
      </c>
      <c r="BE46" s="4">
        <v>41096</v>
      </c>
      <c r="BF46" s="1" t="s">
        <v>174</v>
      </c>
      <c r="BG46" s="2">
        <v>12.173999999999999</v>
      </c>
      <c r="BH46" s="2">
        <v>12.173999999999999</v>
      </c>
      <c r="BI46" s="2">
        <v>530299.43999999994</v>
      </c>
      <c r="BJ46" s="2">
        <v>530299.43999999994</v>
      </c>
      <c r="BK46" s="2">
        <v>0</v>
      </c>
      <c r="BL46" s="1" t="s">
        <v>183</v>
      </c>
      <c r="BM46" s="1" t="s">
        <v>161</v>
      </c>
      <c r="BP46" s="1" t="s">
        <v>134</v>
      </c>
      <c r="BQ46" s="1" t="s">
        <v>114</v>
      </c>
      <c r="BR46" s="1">
        <v>0</v>
      </c>
      <c r="BS46" s="1">
        <v>0</v>
      </c>
      <c r="BU46" s="1" t="s">
        <v>162</v>
      </c>
      <c r="BX46" s="1">
        <v>0</v>
      </c>
      <c r="BY46" s="1">
        <v>0</v>
      </c>
      <c r="BZ46" s="2">
        <v>0</v>
      </c>
      <c r="CA46" s="1" t="s">
        <v>117</v>
      </c>
      <c r="CB46" s="4">
        <v>39147</v>
      </c>
      <c r="CC46" s="1" t="s">
        <v>137</v>
      </c>
      <c r="CD46" s="1">
        <v>2019</v>
      </c>
      <c r="CE46" s="2">
        <v>0</v>
      </c>
      <c r="CF46" s="2">
        <v>0</v>
      </c>
      <c r="CG46" s="2">
        <v>0</v>
      </c>
      <c r="CH46" s="2">
        <v>0</v>
      </c>
      <c r="CI46" s="2">
        <v>0</v>
      </c>
      <c r="CJ46" s="2">
        <v>0</v>
      </c>
      <c r="CK46" s="2">
        <v>0</v>
      </c>
      <c r="CL46" s="2">
        <v>0</v>
      </c>
      <c r="CM46" s="2">
        <v>0</v>
      </c>
      <c r="CN46" s="2">
        <v>0</v>
      </c>
      <c r="CO46" s="2">
        <v>0</v>
      </c>
      <c r="CP46" s="1">
        <v>2018</v>
      </c>
      <c r="CQ46" s="6">
        <v>0</v>
      </c>
      <c r="CR46" s="6">
        <v>0</v>
      </c>
      <c r="CS46" s="6">
        <v>0</v>
      </c>
      <c r="CT46" s="6">
        <v>0</v>
      </c>
      <c r="CU46" s="6">
        <v>962</v>
      </c>
      <c r="CV46" s="6">
        <v>1060599</v>
      </c>
      <c r="CW46" s="6">
        <v>1060599</v>
      </c>
      <c r="CX46" s="6">
        <v>1059637</v>
      </c>
      <c r="CY46" s="6">
        <v>962</v>
      </c>
      <c r="CZ46" s="6">
        <v>0</v>
      </c>
      <c r="DA46" s="6">
        <v>962</v>
      </c>
      <c r="DB46" s="1">
        <v>2007</v>
      </c>
      <c r="DC46" s="1">
        <v>2583516</v>
      </c>
      <c r="DE46" s="1" t="s">
        <v>397</v>
      </c>
      <c r="DF46" s="2">
        <v>22.7</v>
      </c>
      <c r="DG46" s="2">
        <v>2.4425029410499999</v>
      </c>
      <c r="DH46" s="7">
        <f t="shared" si="8"/>
        <v>0.20063273706669951</v>
      </c>
      <c r="DI46" s="6">
        <f t="shared" si="9"/>
        <v>2.0000002262872467</v>
      </c>
      <c r="DJ46" s="5">
        <f t="shared" si="10"/>
        <v>212790.88030020447</v>
      </c>
      <c r="DK46" s="5">
        <f t="shared" si="11"/>
        <v>2.7000003054877832</v>
      </c>
      <c r="DL46" s="9">
        <f t="shared" si="12"/>
        <v>287267.68840527604</v>
      </c>
      <c r="DM46">
        <f>COUNTIF('Impacted Properties'!$A$1:$A$20,Export_Output_Red_A_4!R46)</f>
        <v>0</v>
      </c>
      <c r="DN46" s="9">
        <f t="shared" si="5"/>
        <v>67000</v>
      </c>
      <c r="DO46" s="9">
        <f t="shared" si="13"/>
        <v>354300</v>
      </c>
      <c r="DP46" s="6">
        <f t="shared" si="7"/>
        <v>212790.88030020447</v>
      </c>
    </row>
    <row r="47" spans="1:120" ht="30" x14ac:dyDescent="0.25">
      <c r="A47" s="1">
        <v>199601</v>
      </c>
      <c r="B47" s="2">
        <v>2624047</v>
      </c>
      <c r="C47" s="1" t="s">
        <v>623</v>
      </c>
      <c r="D47" s="4">
        <v>39187</v>
      </c>
      <c r="H47" s="2">
        <v>407684.47619800002</v>
      </c>
      <c r="I47" s="2">
        <v>2758.9916870100001</v>
      </c>
      <c r="J47" s="2">
        <v>405238.34570300003</v>
      </c>
      <c r="K47" s="2">
        <v>2753.2838732099999</v>
      </c>
      <c r="P47" s="1" t="s">
        <v>624</v>
      </c>
      <c r="Q47" s="1">
        <v>265873</v>
      </c>
      <c r="R47" s="1">
        <v>2624047</v>
      </c>
      <c r="S47" s="1" t="s">
        <v>623</v>
      </c>
      <c r="T47" s="1" t="s">
        <v>618</v>
      </c>
      <c r="U47" s="1" t="s">
        <v>114</v>
      </c>
      <c r="V47" s="2">
        <v>100</v>
      </c>
      <c r="Y47" s="1" t="s">
        <v>619</v>
      </c>
      <c r="AA47" s="1" t="s">
        <v>236</v>
      </c>
      <c r="AB47" s="1" t="s">
        <v>125</v>
      </c>
      <c r="AC47" s="1" t="s">
        <v>620</v>
      </c>
      <c r="AD47" s="1" t="s">
        <v>154</v>
      </c>
      <c r="AE47" s="1" t="s">
        <v>183</v>
      </c>
      <c r="AF47" s="1" t="s">
        <v>184</v>
      </c>
      <c r="AG47" s="1" t="s">
        <v>185</v>
      </c>
      <c r="AI47" s="1" t="s">
        <v>625</v>
      </c>
      <c r="AJ47" s="1" t="s">
        <v>626</v>
      </c>
      <c r="AL47" s="1" t="s">
        <v>187</v>
      </c>
      <c r="AM47" s="1">
        <v>0</v>
      </c>
      <c r="AN47" s="2">
        <v>0</v>
      </c>
      <c r="AP47" s="1" t="s">
        <v>383</v>
      </c>
      <c r="AQ47" s="1" t="s">
        <v>146</v>
      </c>
      <c r="AR47" s="1" t="s">
        <v>147</v>
      </c>
      <c r="AS47" s="1" t="s">
        <v>124</v>
      </c>
      <c r="AT47" s="1" t="s">
        <v>125</v>
      </c>
      <c r="AU47" s="1" t="s">
        <v>126</v>
      </c>
      <c r="AV47" s="3" t="s">
        <v>384</v>
      </c>
      <c r="AX47" s="1" t="s">
        <v>128</v>
      </c>
      <c r="AY47" s="1" t="s">
        <v>190</v>
      </c>
      <c r="BA47" s="1" t="s">
        <v>191</v>
      </c>
      <c r="BD47" s="1" t="s">
        <v>627</v>
      </c>
      <c r="BE47" s="4">
        <v>39112</v>
      </c>
      <c r="BF47" s="1" t="s">
        <v>174</v>
      </c>
      <c r="BG47" s="2">
        <v>9.4168000000000003</v>
      </c>
      <c r="BH47" s="2">
        <v>9.4168000000000003</v>
      </c>
      <c r="BI47" s="2">
        <v>410195.81</v>
      </c>
      <c r="BJ47" s="2">
        <v>410195.81</v>
      </c>
      <c r="BK47" s="2">
        <v>0</v>
      </c>
      <c r="BL47" s="1" t="s">
        <v>183</v>
      </c>
      <c r="BM47" s="1" t="s">
        <v>161</v>
      </c>
      <c r="BP47" s="1" t="s">
        <v>134</v>
      </c>
      <c r="BQ47" s="1" t="s">
        <v>114</v>
      </c>
      <c r="BR47" s="1">
        <v>0</v>
      </c>
      <c r="BS47" s="1">
        <v>0</v>
      </c>
      <c r="BU47" s="1" t="s">
        <v>197</v>
      </c>
      <c r="BX47" s="1">
        <v>0</v>
      </c>
      <c r="BY47" s="1">
        <v>0</v>
      </c>
      <c r="BZ47" s="2">
        <v>0</v>
      </c>
      <c r="CA47" s="1" t="s">
        <v>117</v>
      </c>
      <c r="CB47" s="4">
        <v>39147</v>
      </c>
      <c r="CC47" s="1" t="s">
        <v>137</v>
      </c>
      <c r="CD47" s="1">
        <v>2019</v>
      </c>
      <c r="CE47" s="2">
        <v>0</v>
      </c>
      <c r="CF47" s="2">
        <v>0</v>
      </c>
      <c r="CG47" s="2">
        <v>0</v>
      </c>
      <c r="CH47" s="2">
        <v>0</v>
      </c>
      <c r="CI47" s="2">
        <v>0</v>
      </c>
      <c r="CJ47" s="2">
        <v>0</v>
      </c>
      <c r="CK47" s="2">
        <v>0</v>
      </c>
      <c r="CL47" s="2">
        <v>0</v>
      </c>
      <c r="CM47" s="2">
        <v>0</v>
      </c>
      <c r="CN47" s="2">
        <v>0</v>
      </c>
      <c r="CO47" s="2">
        <v>0</v>
      </c>
      <c r="CP47" s="1">
        <v>2018</v>
      </c>
      <c r="CQ47" s="6">
        <v>0</v>
      </c>
      <c r="CR47" s="6">
        <v>0</v>
      </c>
      <c r="CS47" s="6">
        <v>0</v>
      </c>
      <c r="CT47" s="6">
        <v>0</v>
      </c>
      <c r="CU47" s="6">
        <v>1045</v>
      </c>
      <c r="CV47" s="6">
        <v>1025490</v>
      </c>
      <c r="CW47" s="6">
        <v>1025490</v>
      </c>
      <c r="CX47" s="6">
        <v>1024445</v>
      </c>
      <c r="CY47" s="6">
        <v>1045</v>
      </c>
      <c r="CZ47" s="6">
        <v>0</v>
      </c>
      <c r="DA47" s="6">
        <v>1045</v>
      </c>
      <c r="DB47" s="1">
        <v>2007</v>
      </c>
      <c r="DC47" s="1">
        <v>2583516</v>
      </c>
      <c r="DE47" s="1" t="s">
        <v>397</v>
      </c>
      <c r="DF47" s="2">
        <v>22.7</v>
      </c>
      <c r="DG47" s="2">
        <v>4.8590920295900002</v>
      </c>
      <c r="DH47" s="7">
        <f t="shared" si="8"/>
        <v>0.51600246430830288</v>
      </c>
      <c r="DI47" s="6">
        <f t="shared" si="9"/>
        <v>2.5000011579835495</v>
      </c>
      <c r="DJ47" s="5">
        <f t="shared" si="10"/>
        <v>529155.36712352152</v>
      </c>
      <c r="DK47" s="5">
        <f t="shared" si="11"/>
        <v>3.3750015632777921</v>
      </c>
      <c r="DL47" s="9">
        <f t="shared" si="12"/>
        <v>714359.74561675428</v>
      </c>
      <c r="DM47">
        <f>COUNTIF('Impacted Properties'!$A$1:$A$20,Export_Output_Red_A_4!R47)</f>
        <v>0</v>
      </c>
      <c r="DN47" s="9">
        <f t="shared" si="5"/>
        <v>67000</v>
      </c>
      <c r="DO47" s="9">
        <f t="shared" si="13"/>
        <v>781400</v>
      </c>
      <c r="DP47" s="6">
        <f t="shared" si="7"/>
        <v>529155.36712352152</v>
      </c>
    </row>
    <row r="48" spans="1:120" ht="30" x14ac:dyDescent="0.25">
      <c r="A48" s="1">
        <v>287525</v>
      </c>
      <c r="B48" s="2">
        <v>2628794</v>
      </c>
      <c r="C48" s="1" t="s">
        <v>628</v>
      </c>
      <c r="D48" s="4">
        <v>39278</v>
      </c>
      <c r="H48" s="2">
        <v>804067.15566100006</v>
      </c>
      <c r="I48" s="2">
        <v>3588.5893764399998</v>
      </c>
      <c r="J48" s="2">
        <v>804067.15429700003</v>
      </c>
      <c r="K48" s="2">
        <v>3588.5893764399998</v>
      </c>
      <c r="P48" s="1" t="s">
        <v>629</v>
      </c>
      <c r="Q48" s="1">
        <v>268064</v>
      </c>
      <c r="R48" s="1">
        <v>2628794</v>
      </c>
      <c r="S48" s="1" t="s">
        <v>628</v>
      </c>
      <c r="T48" s="1" t="s">
        <v>630</v>
      </c>
      <c r="U48" s="1" t="s">
        <v>114</v>
      </c>
      <c r="V48" s="2">
        <v>100</v>
      </c>
      <c r="Y48" s="1" t="s">
        <v>166</v>
      </c>
      <c r="AA48" s="1" t="s">
        <v>124</v>
      </c>
      <c r="AB48" s="1" t="s">
        <v>125</v>
      </c>
      <c r="AC48" s="1" t="s">
        <v>167</v>
      </c>
      <c r="AD48" s="1" t="s">
        <v>154</v>
      </c>
      <c r="AE48" s="1" t="s">
        <v>155</v>
      </c>
      <c r="AF48" s="1" t="s">
        <v>156</v>
      </c>
      <c r="AG48" s="1" t="s">
        <v>157</v>
      </c>
      <c r="AI48" s="1" t="s">
        <v>268</v>
      </c>
      <c r="AJ48" s="1" t="s">
        <v>631</v>
      </c>
      <c r="AM48" s="1">
        <v>0</v>
      </c>
      <c r="AN48" s="2">
        <v>0</v>
      </c>
      <c r="AQ48" s="1" t="s">
        <v>169</v>
      </c>
      <c r="AS48" s="1" t="s">
        <v>124</v>
      </c>
      <c r="AT48" s="1" t="s">
        <v>125</v>
      </c>
      <c r="AU48" s="1" t="s">
        <v>126</v>
      </c>
      <c r="AV48" s="3" t="s">
        <v>170</v>
      </c>
      <c r="AX48" s="1" t="s">
        <v>128</v>
      </c>
      <c r="BA48" s="1" t="s">
        <v>130</v>
      </c>
      <c r="BD48" s="1" t="s">
        <v>632</v>
      </c>
      <c r="BE48" s="4">
        <v>39203</v>
      </c>
      <c r="BF48" s="1" t="s">
        <v>230</v>
      </c>
      <c r="BG48" s="2">
        <v>18.504999999999999</v>
      </c>
      <c r="BH48" s="2">
        <v>95.484999999999999</v>
      </c>
      <c r="BI48" s="2">
        <v>806077.8</v>
      </c>
      <c r="BJ48" s="2">
        <v>806077.8</v>
      </c>
      <c r="BK48" s="2">
        <v>0</v>
      </c>
      <c r="BM48" s="1" t="s">
        <v>161</v>
      </c>
      <c r="BP48" s="1" t="s">
        <v>134</v>
      </c>
      <c r="BQ48" s="1" t="s">
        <v>114</v>
      </c>
      <c r="BR48" s="1">
        <v>0</v>
      </c>
      <c r="BS48" s="1">
        <v>0</v>
      </c>
      <c r="BU48" s="1" t="s">
        <v>175</v>
      </c>
      <c r="BX48" s="1">
        <v>0</v>
      </c>
      <c r="BY48" s="1">
        <v>0</v>
      </c>
      <c r="BZ48" s="2">
        <v>0</v>
      </c>
      <c r="CA48" s="1" t="s">
        <v>117</v>
      </c>
      <c r="CB48" s="4">
        <v>39314</v>
      </c>
      <c r="CC48" s="1" t="s">
        <v>137</v>
      </c>
      <c r="CD48" s="1">
        <v>2019</v>
      </c>
      <c r="CE48" s="2">
        <v>0</v>
      </c>
      <c r="CF48" s="2">
        <v>0</v>
      </c>
      <c r="CG48" s="2">
        <v>0</v>
      </c>
      <c r="CH48" s="2">
        <v>0</v>
      </c>
      <c r="CI48" s="2">
        <v>0</v>
      </c>
      <c r="CJ48" s="2">
        <v>0</v>
      </c>
      <c r="CK48" s="2">
        <v>0</v>
      </c>
      <c r="CL48" s="2">
        <v>0</v>
      </c>
      <c r="CM48" s="2">
        <v>0</v>
      </c>
      <c r="CN48" s="2">
        <v>0</v>
      </c>
      <c r="CO48" s="2">
        <v>0</v>
      </c>
      <c r="CP48" s="1">
        <v>2018</v>
      </c>
      <c r="CQ48" s="6">
        <v>0</v>
      </c>
      <c r="CR48" s="6">
        <v>0</v>
      </c>
      <c r="CS48" s="6">
        <v>0</v>
      </c>
      <c r="CT48" s="6">
        <v>0</v>
      </c>
      <c r="CU48" s="6">
        <v>2998</v>
      </c>
      <c r="CV48" s="6">
        <v>129535</v>
      </c>
      <c r="CW48" s="6">
        <v>129535</v>
      </c>
      <c r="CX48" s="6">
        <v>126537</v>
      </c>
      <c r="CY48" s="6">
        <v>2998</v>
      </c>
      <c r="CZ48" s="6">
        <v>0</v>
      </c>
      <c r="DA48" s="6">
        <v>2998</v>
      </c>
      <c r="DB48" s="1">
        <v>2008</v>
      </c>
      <c r="DC48" s="1">
        <v>2626249</v>
      </c>
      <c r="DE48" s="1" t="s">
        <v>258</v>
      </c>
      <c r="DF48" s="2">
        <v>37.25</v>
      </c>
      <c r="DG48" s="2">
        <v>6.9717507724500001</v>
      </c>
      <c r="DH48" s="7">
        <f t="shared" si="8"/>
        <v>0.3767495688975952</v>
      </c>
      <c r="DI48" s="6">
        <f t="shared" si="9"/>
        <v>0.16069788797061524</v>
      </c>
      <c r="DJ48" s="5">
        <f t="shared" si="10"/>
        <v>48802.255407149998</v>
      </c>
      <c r="DK48" s="5">
        <f t="shared" si="11"/>
        <v>1.5</v>
      </c>
      <c r="DL48" s="9">
        <f t="shared" si="12"/>
        <v>455534.19547188299</v>
      </c>
      <c r="DM48">
        <f>COUNTIF('Impacted Properties'!$A$1:$A$20,Export_Output_Red_A_4!R48)</f>
        <v>0</v>
      </c>
      <c r="DN48" s="9">
        <f t="shared" si="5"/>
        <v>67000</v>
      </c>
      <c r="DO48" s="9">
        <f t="shared" si="13"/>
        <v>522600</v>
      </c>
      <c r="DP48" s="6">
        <f t="shared" si="7"/>
        <v>48802.255407149998</v>
      </c>
    </row>
    <row r="49" spans="1:120" ht="30" x14ac:dyDescent="0.25">
      <c r="A49" s="1">
        <v>44768</v>
      </c>
      <c r="B49" s="2">
        <v>2646244</v>
      </c>
      <c r="C49" s="1" t="s">
        <v>633</v>
      </c>
      <c r="D49" s="4">
        <v>38562</v>
      </c>
      <c r="H49" s="2">
        <v>65315.421056699997</v>
      </c>
      <c r="I49" s="2">
        <v>1028.3312042099999</v>
      </c>
      <c r="J49" s="2">
        <v>68897.8203125</v>
      </c>
      <c r="K49" s="2">
        <v>1062.1101144500001</v>
      </c>
      <c r="P49" s="1" t="s">
        <v>634</v>
      </c>
      <c r="Q49" s="1">
        <v>277244</v>
      </c>
      <c r="R49" s="1">
        <v>2646244</v>
      </c>
      <c r="S49" s="1" t="s">
        <v>633</v>
      </c>
      <c r="T49" s="1" t="s">
        <v>635</v>
      </c>
      <c r="U49" s="1" t="s">
        <v>114</v>
      </c>
      <c r="V49" s="2">
        <v>100</v>
      </c>
      <c r="W49" s="1" t="s">
        <v>636</v>
      </c>
      <c r="Y49" s="1" t="s">
        <v>637</v>
      </c>
      <c r="AA49" s="1" t="s">
        <v>638</v>
      </c>
      <c r="AB49" s="1" t="s">
        <v>639</v>
      </c>
      <c r="AC49" s="1" t="s">
        <v>640</v>
      </c>
      <c r="AD49" s="1" t="s">
        <v>154</v>
      </c>
      <c r="AE49" s="1" t="s">
        <v>183</v>
      </c>
      <c r="AF49" s="1" t="s">
        <v>184</v>
      </c>
      <c r="AG49" s="1" t="s">
        <v>185</v>
      </c>
      <c r="AI49" s="1" t="s">
        <v>370</v>
      </c>
      <c r="AJ49" s="1" t="s">
        <v>641</v>
      </c>
      <c r="AL49" s="1" t="s">
        <v>187</v>
      </c>
      <c r="AM49" s="1">
        <v>0</v>
      </c>
      <c r="AN49" s="2">
        <v>0</v>
      </c>
      <c r="AO49" s="1" t="s">
        <v>642</v>
      </c>
      <c r="AP49" s="1" t="s">
        <v>383</v>
      </c>
      <c r="AQ49" s="1" t="s">
        <v>146</v>
      </c>
      <c r="AR49" s="1" t="s">
        <v>147</v>
      </c>
      <c r="AS49" s="1" t="s">
        <v>124</v>
      </c>
      <c r="AT49" s="1" t="s">
        <v>125</v>
      </c>
      <c r="AU49" s="1" t="s">
        <v>126</v>
      </c>
      <c r="AV49" s="3" t="s">
        <v>643</v>
      </c>
      <c r="AX49" s="1" t="s">
        <v>128</v>
      </c>
      <c r="AY49" s="1" t="s">
        <v>190</v>
      </c>
      <c r="BA49" s="1" t="s">
        <v>191</v>
      </c>
      <c r="BG49" s="2">
        <v>1.5133000000000001</v>
      </c>
      <c r="BH49" s="2">
        <v>1.5133000000000001</v>
      </c>
      <c r="BI49" s="2">
        <v>65919.350000000006</v>
      </c>
      <c r="BJ49" s="2">
        <v>65919.350000000006</v>
      </c>
      <c r="BK49" s="2">
        <v>0</v>
      </c>
      <c r="BL49" s="1" t="s">
        <v>183</v>
      </c>
      <c r="BM49" s="1" t="s">
        <v>419</v>
      </c>
      <c r="BP49" s="1" t="s">
        <v>134</v>
      </c>
      <c r="BQ49" s="1" t="s">
        <v>114</v>
      </c>
      <c r="BR49" s="1">
        <v>0</v>
      </c>
      <c r="BS49" s="1">
        <v>0</v>
      </c>
      <c r="BU49" s="1" t="s">
        <v>419</v>
      </c>
      <c r="BX49" s="1">
        <v>0</v>
      </c>
      <c r="BY49" s="1">
        <v>0</v>
      </c>
      <c r="BZ49" s="2">
        <v>0</v>
      </c>
      <c r="CA49" s="1" t="s">
        <v>117</v>
      </c>
      <c r="CB49" s="4">
        <v>39693</v>
      </c>
      <c r="CC49" s="1" t="s">
        <v>137</v>
      </c>
      <c r="CD49" s="1">
        <v>2019</v>
      </c>
      <c r="CE49" s="2">
        <v>0</v>
      </c>
      <c r="CF49" s="2">
        <v>0</v>
      </c>
      <c r="CG49" s="2">
        <v>0</v>
      </c>
      <c r="CH49" s="2">
        <v>0</v>
      </c>
      <c r="CI49" s="2">
        <v>0</v>
      </c>
      <c r="CJ49" s="2">
        <v>0</v>
      </c>
      <c r="CK49" s="2">
        <v>0</v>
      </c>
      <c r="CL49" s="2">
        <v>0</v>
      </c>
      <c r="CM49" s="2">
        <v>0</v>
      </c>
      <c r="CN49" s="2">
        <v>0</v>
      </c>
      <c r="CO49" s="2">
        <v>0</v>
      </c>
      <c r="CP49" s="1">
        <v>2018</v>
      </c>
      <c r="CQ49" s="6">
        <v>0</v>
      </c>
      <c r="CR49" s="6">
        <v>0</v>
      </c>
      <c r="CS49" s="6">
        <v>0</v>
      </c>
      <c r="CT49" s="6">
        <v>395516</v>
      </c>
      <c r="CU49" s="6">
        <v>0</v>
      </c>
      <c r="CV49" s="6">
        <v>0</v>
      </c>
      <c r="CW49" s="6">
        <v>395516</v>
      </c>
      <c r="CX49" s="6">
        <v>0</v>
      </c>
      <c r="CY49" s="6">
        <v>395516</v>
      </c>
      <c r="CZ49" s="6">
        <v>0</v>
      </c>
      <c r="DA49" s="6">
        <v>395516</v>
      </c>
      <c r="DB49" s="1">
        <v>2008</v>
      </c>
      <c r="DC49" s="1">
        <v>2077768</v>
      </c>
      <c r="DE49" s="1" t="s">
        <v>370</v>
      </c>
      <c r="DF49" s="2">
        <v>2</v>
      </c>
      <c r="DG49" s="2">
        <v>0.83335461527800003</v>
      </c>
      <c r="DH49" s="7">
        <f t="shared" si="8"/>
        <v>0.55068696887195767</v>
      </c>
      <c r="DI49" s="6">
        <f t="shared" si="9"/>
        <v>5.9999984829947497</v>
      </c>
      <c r="DJ49" s="5">
        <f t="shared" si="10"/>
        <v>217805.50718036119</v>
      </c>
      <c r="DK49" s="5">
        <f t="shared" si="11"/>
        <v>8.0999979520429122</v>
      </c>
      <c r="DL49" s="9">
        <f t="shared" si="12"/>
        <v>294037.43469348759</v>
      </c>
      <c r="DM49">
        <f>COUNTIF('Impacted Properties'!$A$1:$A$20,Export_Output_Red_A_4!R49)</f>
        <v>0</v>
      </c>
      <c r="DN49" s="9">
        <f t="shared" si="5"/>
        <v>67000</v>
      </c>
      <c r="DO49" s="9">
        <f t="shared" si="13"/>
        <v>361100</v>
      </c>
      <c r="DP49" s="6">
        <f t="shared" si="7"/>
        <v>217805.50718036119</v>
      </c>
    </row>
    <row r="50" spans="1:120" ht="30" x14ac:dyDescent="0.25">
      <c r="A50" s="1">
        <v>136547</v>
      </c>
      <c r="B50" s="2">
        <v>2646251</v>
      </c>
      <c r="C50" s="1" t="s">
        <v>644</v>
      </c>
      <c r="H50" s="2">
        <v>41024.582391199998</v>
      </c>
      <c r="I50" s="2">
        <v>845.94492442000001</v>
      </c>
      <c r="J50" s="2">
        <v>41024.5820313</v>
      </c>
      <c r="K50" s="2">
        <v>845.94492442000001</v>
      </c>
      <c r="P50" s="1" t="s">
        <v>645</v>
      </c>
      <c r="Q50" s="1">
        <v>277249</v>
      </c>
      <c r="R50" s="1">
        <v>2646251</v>
      </c>
      <c r="S50" s="1" t="s">
        <v>644</v>
      </c>
      <c r="T50" s="1" t="s">
        <v>200</v>
      </c>
      <c r="U50" s="1" t="s">
        <v>114</v>
      </c>
      <c r="V50" s="2">
        <v>100</v>
      </c>
      <c r="W50" s="1" t="s">
        <v>646</v>
      </c>
      <c r="Y50" s="1" t="s">
        <v>201</v>
      </c>
      <c r="AA50" s="1" t="s">
        <v>124</v>
      </c>
      <c r="AB50" s="1" t="s">
        <v>125</v>
      </c>
      <c r="AC50" s="1" t="s">
        <v>202</v>
      </c>
      <c r="AD50" s="1" t="s">
        <v>154</v>
      </c>
      <c r="AE50" s="1" t="s">
        <v>203</v>
      </c>
      <c r="AF50" s="1" t="s">
        <v>204</v>
      </c>
      <c r="AG50" s="1" t="s">
        <v>205</v>
      </c>
      <c r="AI50" s="1" t="s">
        <v>258</v>
      </c>
      <c r="AJ50" s="1" t="s">
        <v>647</v>
      </c>
      <c r="AL50" s="1" t="s">
        <v>143</v>
      </c>
      <c r="AM50" s="1">
        <v>0</v>
      </c>
      <c r="AN50" s="2">
        <v>0</v>
      </c>
      <c r="AO50" s="1" t="s">
        <v>513</v>
      </c>
      <c r="AP50" s="1" t="s">
        <v>145</v>
      </c>
      <c r="AQ50" s="1" t="s">
        <v>146</v>
      </c>
      <c r="AR50" s="1" t="s">
        <v>147</v>
      </c>
      <c r="AS50" s="1" t="s">
        <v>124</v>
      </c>
      <c r="AT50" s="1" t="s">
        <v>125</v>
      </c>
      <c r="AU50" s="1" t="s">
        <v>126</v>
      </c>
      <c r="AV50" s="3" t="s">
        <v>648</v>
      </c>
      <c r="AW50" s="1" t="s">
        <v>208</v>
      </c>
      <c r="AX50" s="1" t="s">
        <v>128</v>
      </c>
      <c r="AY50" s="1" t="s">
        <v>190</v>
      </c>
      <c r="BA50" s="1" t="s">
        <v>209</v>
      </c>
      <c r="BG50" s="2">
        <v>0.86460000000000004</v>
      </c>
      <c r="BH50" s="2">
        <v>9.7851999999999997</v>
      </c>
      <c r="BI50" s="2">
        <v>37661.980000000003</v>
      </c>
      <c r="BJ50" s="2">
        <v>37661.980000000003</v>
      </c>
      <c r="BK50" s="2">
        <v>6344</v>
      </c>
      <c r="BL50" s="1" t="s">
        <v>554</v>
      </c>
      <c r="BM50" s="1" t="s">
        <v>194</v>
      </c>
      <c r="BN50" s="1" t="s">
        <v>649</v>
      </c>
      <c r="BO50" s="1" t="s">
        <v>650</v>
      </c>
      <c r="BP50" s="1" t="s">
        <v>134</v>
      </c>
      <c r="BQ50" s="1" t="s">
        <v>135</v>
      </c>
      <c r="BR50" s="1">
        <v>1980</v>
      </c>
      <c r="BS50" s="1">
        <v>1971</v>
      </c>
      <c r="BT50" s="1" t="s">
        <v>214</v>
      </c>
      <c r="BU50" s="1" t="s">
        <v>194</v>
      </c>
      <c r="BX50" s="1">
        <v>1</v>
      </c>
      <c r="BY50" s="1">
        <v>0</v>
      </c>
      <c r="BZ50" s="2">
        <v>100</v>
      </c>
      <c r="CA50" s="1" t="s">
        <v>117</v>
      </c>
      <c r="CB50" s="4">
        <v>39693</v>
      </c>
      <c r="CC50" s="1" t="s">
        <v>137</v>
      </c>
      <c r="CD50" s="1">
        <v>2019</v>
      </c>
      <c r="CE50" s="2">
        <v>0</v>
      </c>
      <c r="CF50" s="2">
        <v>0</v>
      </c>
      <c r="CG50" s="2">
        <v>0</v>
      </c>
      <c r="CH50" s="2">
        <v>0</v>
      </c>
      <c r="CI50" s="2">
        <v>0</v>
      </c>
      <c r="CJ50" s="2">
        <v>0</v>
      </c>
      <c r="CK50" s="2">
        <v>0</v>
      </c>
      <c r="CL50" s="2">
        <v>0</v>
      </c>
      <c r="CM50" s="2">
        <v>0</v>
      </c>
      <c r="CN50" s="2">
        <v>0</v>
      </c>
      <c r="CO50" s="2">
        <v>0</v>
      </c>
      <c r="CP50" s="1">
        <v>2018</v>
      </c>
      <c r="CQ50" s="6">
        <v>0</v>
      </c>
      <c r="CR50" s="6">
        <v>44843</v>
      </c>
      <c r="CS50" s="6">
        <v>0</v>
      </c>
      <c r="CT50" s="6">
        <v>21615</v>
      </c>
      <c r="CU50" s="6">
        <v>0</v>
      </c>
      <c r="CV50" s="6">
        <v>0</v>
      </c>
      <c r="CW50" s="6">
        <v>66458</v>
      </c>
      <c r="CX50" s="6">
        <v>0</v>
      </c>
      <c r="CY50" s="6">
        <v>66458</v>
      </c>
      <c r="CZ50" s="6">
        <v>0</v>
      </c>
      <c r="DA50" s="6">
        <v>66458</v>
      </c>
      <c r="DB50" s="1">
        <v>2008</v>
      </c>
      <c r="DC50" s="1">
        <v>1197626</v>
      </c>
      <c r="DE50" s="1" t="s">
        <v>258</v>
      </c>
      <c r="DF50" s="2">
        <v>1</v>
      </c>
      <c r="DG50" s="2">
        <v>0.37478641617899999</v>
      </c>
      <c r="DH50" s="7">
        <f t="shared" si="8"/>
        <v>0.43347950077922714</v>
      </c>
      <c r="DI50" s="6">
        <f t="shared" si="9"/>
        <v>0.57392096751153276</v>
      </c>
      <c r="DJ50" s="5">
        <f t="shared" si="10"/>
        <v>9369.659409342994</v>
      </c>
      <c r="DK50" s="5">
        <f t="shared" si="11"/>
        <v>1.5</v>
      </c>
      <c r="DL50" s="9">
        <f t="shared" si="12"/>
        <v>24488.544433135859</v>
      </c>
      <c r="DM50">
        <f>COUNTIF('Impacted Properties'!$A$1:$A$20,Export_Output_Red_A_4!R50)</f>
        <v>1</v>
      </c>
      <c r="DN50" s="9">
        <f t="shared" si="5"/>
        <v>67000</v>
      </c>
      <c r="DO50" s="9">
        <f t="shared" si="13"/>
        <v>0</v>
      </c>
      <c r="DP50" s="6">
        <f t="shared" si="7"/>
        <v>0</v>
      </c>
    </row>
    <row r="51" spans="1:120" ht="30" x14ac:dyDescent="0.25">
      <c r="A51" s="1">
        <v>2392</v>
      </c>
      <c r="B51" s="2">
        <v>2646456</v>
      </c>
      <c r="C51" s="1" t="s">
        <v>651</v>
      </c>
      <c r="H51" s="2">
        <v>39449.539292000001</v>
      </c>
      <c r="I51" s="2">
        <v>826.49149158</v>
      </c>
      <c r="J51" s="2">
        <v>39449.5371094</v>
      </c>
      <c r="K51" s="2">
        <v>826.49149158</v>
      </c>
      <c r="P51" s="1" t="s">
        <v>652</v>
      </c>
      <c r="Q51" s="1">
        <v>277342</v>
      </c>
      <c r="R51" s="1">
        <v>2646456</v>
      </c>
      <c r="S51" s="1" t="s">
        <v>651</v>
      </c>
      <c r="T51" s="1" t="s">
        <v>653</v>
      </c>
      <c r="U51" s="1" t="s">
        <v>114</v>
      </c>
      <c r="V51" s="2">
        <v>100</v>
      </c>
      <c r="Y51" s="1" t="s">
        <v>201</v>
      </c>
      <c r="AA51" s="1" t="s">
        <v>124</v>
      </c>
      <c r="AB51" s="1" t="s">
        <v>125</v>
      </c>
      <c r="AC51" s="1" t="s">
        <v>202</v>
      </c>
      <c r="AD51" s="1" t="s">
        <v>154</v>
      </c>
      <c r="AE51" s="1" t="s">
        <v>203</v>
      </c>
      <c r="AF51" s="1" t="s">
        <v>204</v>
      </c>
      <c r="AG51" s="1" t="s">
        <v>205</v>
      </c>
      <c r="AI51" s="1" t="s">
        <v>268</v>
      </c>
      <c r="AJ51" s="1" t="s">
        <v>654</v>
      </c>
      <c r="AM51" s="1">
        <v>0</v>
      </c>
      <c r="AN51" s="2">
        <v>0</v>
      </c>
      <c r="AP51" s="1" t="s">
        <v>145</v>
      </c>
      <c r="AQ51" s="1" t="s">
        <v>146</v>
      </c>
      <c r="AR51" s="1" t="s">
        <v>147</v>
      </c>
      <c r="AS51" s="1" t="s">
        <v>124</v>
      </c>
      <c r="AT51" s="1" t="s">
        <v>125</v>
      </c>
      <c r="AU51" s="1" t="s">
        <v>126</v>
      </c>
      <c r="AV51" s="3" t="s">
        <v>207</v>
      </c>
      <c r="AX51" s="1" t="s">
        <v>128</v>
      </c>
      <c r="AY51" s="1" t="s">
        <v>190</v>
      </c>
      <c r="BA51" s="1" t="s">
        <v>191</v>
      </c>
      <c r="BG51" s="2">
        <v>0.75</v>
      </c>
      <c r="BH51" s="2">
        <v>0.75</v>
      </c>
      <c r="BI51" s="2">
        <v>32670</v>
      </c>
      <c r="BJ51" s="2">
        <v>32670</v>
      </c>
      <c r="BK51" s="2">
        <v>0</v>
      </c>
      <c r="BL51" s="1" t="s">
        <v>203</v>
      </c>
      <c r="BM51" s="1" t="s">
        <v>655</v>
      </c>
      <c r="BP51" s="1" t="s">
        <v>134</v>
      </c>
      <c r="BQ51" s="1" t="s">
        <v>135</v>
      </c>
      <c r="BR51" s="1">
        <v>0</v>
      </c>
      <c r="BS51" s="1">
        <v>0</v>
      </c>
      <c r="BU51" s="1" t="s">
        <v>655</v>
      </c>
      <c r="BX51" s="1">
        <v>0</v>
      </c>
      <c r="BY51" s="1">
        <v>0</v>
      </c>
      <c r="BZ51" s="2">
        <v>0</v>
      </c>
      <c r="CA51" s="1" t="s">
        <v>117</v>
      </c>
      <c r="CB51" s="4">
        <v>39696</v>
      </c>
      <c r="CC51" s="1" t="s">
        <v>137</v>
      </c>
      <c r="CD51" s="1">
        <v>2019</v>
      </c>
      <c r="CE51" s="2">
        <v>0</v>
      </c>
      <c r="CF51" s="2">
        <v>0</v>
      </c>
      <c r="CG51" s="2">
        <v>0</v>
      </c>
      <c r="CH51" s="2">
        <v>0</v>
      </c>
      <c r="CI51" s="2">
        <v>0</v>
      </c>
      <c r="CJ51" s="2">
        <v>0</v>
      </c>
      <c r="CK51" s="2">
        <v>0</v>
      </c>
      <c r="CL51" s="2">
        <v>0</v>
      </c>
      <c r="CM51" s="2">
        <v>0</v>
      </c>
      <c r="CN51" s="2">
        <v>0</v>
      </c>
      <c r="CO51" s="2">
        <v>0</v>
      </c>
      <c r="CP51" s="1">
        <v>2018</v>
      </c>
      <c r="CQ51" s="6">
        <v>0</v>
      </c>
      <c r="CR51" s="6">
        <v>0</v>
      </c>
      <c r="CS51" s="6">
        <v>0</v>
      </c>
      <c r="CT51" s="6">
        <v>114345</v>
      </c>
      <c r="CU51" s="6">
        <v>0</v>
      </c>
      <c r="CV51" s="6">
        <v>0</v>
      </c>
      <c r="CW51" s="6">
        <v>114345</v>
      </c>
      <c r="CX51" s="6">
        <v>0</v>
      </c>
      <c r="CY51" s="6">
        <v>114345</v>
      </c>
      <c r="CZ51" s="6">
        <v>0</v>
      </c>
      <c r="DA51" s="6">
        <v>114345</v>
      </c>
      <c r="DB51" s="1">
        <v>2008</v>
      </c>
      <c r="DC51" s="1">
        <v>1197635</v>
      </c>
      <c r="DE51" s="1" t="s">
        <v>268</v>
      </c>
      <c r="DF51" s="2">
        <v>1</v>
      </c>
      <c r="DG51" s="2">
        <v>0.41113942004699999</v>
      </c>
      <c r="DH51" s="7">
        <f t="shared" si="8"/>
        <v>0.54818589339599999</v>
      </c>
      <c r="DI51" s="6">
        <f t="shared" si="9"/>
        <v>3.5</v>
      </c>
      <c r="DJ51" s="5">
        <f t="shared" si="10"/>
        <v>62682.315980365616</v>
      </c>
      <c r="DK51" s="5">
        <f t="shared" si="11"/>
        <v>4.7250000000000005</v>
      </c>
      <c r="DL51" s="9">
        <f t="shared" si="12"/>
        <v>84621.126573493588</v>
      </c>
      <c r="DM51">
        <f>COUNTIF('Impacted Properties'!$A$1:$A$20,Export_Output_Red_A_4!R51)</f>
        <v>1</v>
      </c>
      <c r="DN51" s="9">
        <f t="shared" si="5"/>
        <v>67000</v>
      </c>
      <c r="DO51" s="9">
        <f t="shared" si="13"/>
        <v>0</v>
      </c>
      <c r="DP51" s="6">
        <f t="shared" si="7"/>
        <v>0</v>
      </c>
    </row>
    <row r="52" spans="1:120" ht="30" x14ac:dyDescent="0.25">
      <c r="A52" s="1">
        <v>60565</v>
      </c>
      <c r="B52" s="2">
        <v>2647430</v>
      </c>
      <c r="C52" s="1" t="s">
        <v>656</v>
      </c>
      <c r="H52" s="2">
        <v>1144656.7728899999</v>
      </c>
      <c r="I52" s="2">
        <v>4950.7159374700004</v>
      </c>
      <c r="J52" s="2">
        <v>1144656.7871099999</v>
      </c>
      <c r="K52" s="2">
        <v>4950.7159374700004</v>
      </c>
      <c r="P52" s="1" t="s">
        <v>657</v>
      </c>
      <c r="Q52" s="1">
        <v>278064</v>
      </c>
      <c r="R52" s="1">
        <v>2647430</v>
      </c>
      <c r="S52" s="1" t="s">
        <v>656</v>
      </c>
      <c r="T52" s="1" t="s">
        <v>658</v>
      </c>
      <c r="U52" s="1" t="s">
        <v>114</v>
      </c>
      <c r="V52" s="2">
        <v>100</v>
      </c>
      <c r="X52" s="1" t="s">
        <v>659</v>
      </c>
      <c r="Y52" s="1" t="s">
        <v>660</v>
      </c>
      <c r="AA52" s="1" t="s">
        <v>661</v>
      </c>
      <c r="AB52" s="1" t="s">
        <v>125</v>
      </c>
      <c r="AC52" s="1" t="s">
        <v>662</v>
      </c>
      <c r="AD52" s="1" t="s">
        <v>154</v>
      </c>
      <c r="AE52" s="1" t="s">
        <v>203</v>
      </c>
      <c r="AF52" s="1" t="s">
        <v>204</v>
      </c>
      <c r="AG52" s="1" t="s">
        <v>205</v>
      </c>
      <c r="AI52" s="1" t="s">
        <v>663</v>
      </c>
      <c r="AJ52" s="1" t="s">
        <v>664</v>
      </c>
      <c r="AM52" s="1">
        <v>0</v>
      </c>
      <c r="AN52" s="2">
        <v>0</v>
      </c>
      <c r="AP52" s="1" t="s">
        <v>145</v>
      </c>
      <c r="AQ52" s="1" t="s">
        <v>146</v>
      </c>
      <c r="AR52" s="1" t="s">
        <v>147</v>
      </c>
      <c r="AS52" s="1" t="s">
        <v>124</v>
      </c>
      <c r="AT52" s="1" t="s">
        <v>125</v>
      </c>
      <c r="AU52" s="1" t="s">
        <v>126</v>
      </c>
      <c r="AV52" s="3" t="s">
        <v>207</v>
      </c>
      <c r="AX52" s="1" t="s">
        <v>128</v>
      </c>
      <c r="AY52" s="1" t="s">
        <v>190</v>
      </c>
      <c r="BA52" s="1" t="s">
        <v>191</v>
      </c>
      <c r="BG52" s="2">
        <v>26.971</v>
      </c>
      <c r="BH52" s="2">
        <v>26.971</v>
      </c>
      <c r="BI52" s="2">
        <v>1174856.76</v>
      </c>
      <c r="BJ52" s="2">
        <v>1174856.76</v>
      </c>
      <c r="BK52" s="2">
        <v>0</v>
      </c>
      <c r="BL52" s="1" t="s">
        <v>203</v>
      </c>
      <c r="BM52" s="1" t="s">
        <v>161</v>
      </c>
      <c r="BP52" s="1" t="s">
        <v>134</v>
      </c>
      <c r="BQ52" s="1" t="s">
        <v>114</v>
      </c>
      <c r="BR52" s="1">
        <v>0</v>
      </c>
      <c r="BS52" s="1">
        <v>0</v>
      </c>
      <c r="BU52" s="1" t="s">
        <v>162</v>
      </c>
      <c r="BX52" s="1">
        <v>0</v>
      </c>
      <c r="BY52" s="1">
        <v>0</v>
      </c>
      <c r="BZ52" s="2">
        <v>0</v>
      </c>
      <c r="CA52" s="1" t="s">
        <v>117</v>
      </c>
      <c r="CB52" s="4">
        <v>39721</v>
      </c>
      <c r="CC52" s="1" t="s">
        <v>137</v>
      </c>
      <c r="CD52" s="1">
        <v>2019</v>
      </c>
      <c r="CE52" s="2">
        <v>0</v>
      </c>
      <c r="CF52" s="2">
        <v>0</v>
      </c>
      <c r="CG52" s="2">
        <v>0</v>
      </c>
      <c r="CH52" s="2">
        <v>0</v>
      </c>
      <c r="CI52" s="2">
        <v>0</v>
      </c>
      <c r="CJ52" s="2">
        <v>0</v>
      </c>
      <c r="CK52" s="2">
        <v>0</v>
      </c>
      <c r="CL52" s="2">
        <v>0</v>
      </c>
      <c r="CM52" s="2">
        <v>0</v>
      </c>
      <c r="CN52" s="2">
        <v>0</v>
      </c>
      <c r="CO52" s="2">
        <v>0</v>
      </c>
      <c r="CP52" s="1">
        <v>2018</v>
      </c>
      <c r="CQ52" s="6">
        <v>0</v>
      </c>
      <c r="CR52" s="6">
        <v>0</v>
      </c>
      <c r="CS52" s="6">
        <v>0</v>
      </c>
      <c r="CT52" s="6">
        <v>0</v>
      </c>
      <c r="CU52" s="6">
        <v>2131</v>
      </c>
      <c r="CV52" s="6">
        <v>863072</v>
      </c>
      <c r="CW52" s="6">
        <v>863072</v>
      </c>
      <c r="CX52" s="6">
        <v>860941</v>
      </c>
      <c r="CY52" s="6">
        <v>2131</v>
      </c>
      <c r="CZ52" s="6">
        <v>0</v>
      </c>
      <c r="DA52" s="6">
        <v>2131</v>
      </c>
      <c r="DB52" s="1">
        <v>2008</v>
      </c>
      <c r="DC52" s="1">
        <v>1197797</v>
      </c>
      <c r="DE52" s="1" t="s">
        <v>663</v>
      </c>
      <c r="DF52" s="2">
        <v>27.75</v>
      </c>
      <c r="DG52" s="2">
        <v>3.2038915702400002</v>
      </c>
      <c r="DH52" s="7">
        <f t="shared" si="8"/>
        <v>0.1187902402669534</v>
      </c>
      <c r="DI52" s="6">
        <f t="shared" si="9"/>
        <v>0.7346189164370982</v>
      </c>
      <c r="DJ52" s="5">
        <f t="shared" si="10"/>
        <v>102524.53024768</v>
      </c>
      <c r="DK52" s="5">
        <f t="shared" si="11"/>
        <v>1.5</v>
      </c>
      <c r="DL52" s="9">
        <f t="shared" si="12"/>
        <v>209342.27519948161</v>
      </c>
      <c r="DM52">
        <f>COUNTIF('Impacted Properties'!$A$1:$A$20,Export_Output_Red_A_4!R52)</f>
        <v>0</v>
      </c>
      <c r="DN52" s="9">
        <f t="shared" si="5"/>
        <v>67000</v>
      </c>
      <c r="DO52" s="9">
        <f t="shared" si="13"/>
        <v>276400</v>
      </c>
      <c r="DP52" s="6">
        <f t="shared" si="7"/>
        <v>102524.53024768</v>
      </c>
    </row>
    <row r="53" spans="1:120" ht="30" x14ac:dyDescent="0.25">
      <c r="A53" s="1">
        <v>172866</v>
      </c>
      <c r="B53" s="2">
        <v>2647851</v>
      </c>
      <c r="C53" s="1" t="s">
        <v>665</v>
      </c>
      <c r="H53" s="2">
        <v>1631069.3045999999</v>
      </c>
      <c r="I53" s="2">
        <v>5598.3410622399997</v>
      </c>
      <c r="J53" s="2">
        <v>1501821.5644499999</v>
      </c>
      <c r="K53" s="2">
        <v>5295.5151524800003</v>
      </c>
      <c r="P53" s="1" t="s">
        <v>666</v>
      </c>
      <c r="Q53" s="1">
        <v>278422</v>
      </c>
      <c r="R53" s="1">
        <v>2647851</v>
      </c>
      <c r="S53" s="1" t="s">
        <v>665</v>
      </c>
      <c r="T53" s="1" t="s">
        <v>667</v>
      </c>
      <c r="U53" s="1" t="s">
        <v>114</v>
      </c>
      <c r="V53" s="2">
        <v>100</v>
      </c>
      <c r="Y53" s="1" t="s">
        <v>668</v>
      </c>
      <c r="AA53" s="1" t="s">
        <v>124</v>
      </c>
      <c r="AB53" s="1" t="s">
        <v>125</v>
      </c>
      <c r="AC53" s="1" t="s">
        <v>669</v>
      </c>
      <c r="AD53" s="1" t="s">
        <v>154</v>
      </c>
      <c r="AE53" s="1" t="s">
        <v>410</v>
      </c>
      <c r="AF53" s="1" t="s">
        <v>411</v>
      </c>
      <c r="AG53" s="1" t="s">
        <v>412</v>
      </c>
      <c r="AH53" s="1" t="s">
        <v>121</v>
      </c>
      <c r="AI53" s="1" t="s">
        <v>670</v>
      </c>
      <c r="AJ53" s="1" t="s">
        <v>671</v>
      </c>
      <c r="AM53" s="1">
        <v>0</v>
      </c>
      <c r="AN53" s="2">
        <v>0</v>
      </c>
      <c r="AP53" s="1" t="s">
        <v>145</v>
      </c>
      <c r="AQ53" s="1" t="s">
        <v>146</v>
      </c>
      <c r="AR53" s="1" t="s">
        <v>147</v>
      </c>
      <c r="AS53" s="1" t="s">
        <v>124</v>
      </c>
      <c r="AT53" s="1" t="s">
        <v>125</v>
      </c>
      <c r="AU53" s="1" t="s">
        <v>126</v>
      </c>
      <c r="AV53" s="3" t="s">
        <v>207</v>
      </c>
      <c r="AX53" s="1" t="s">
        <v>128</v>
      </c>
      <c r="AY53" s="1" t="s">
        <v>190</v>
      </c>
      <c r="BA53" s="1" t="s">
        <v>191</v>
      </c>
      <c r="BG53" s="2">
        <v>36.07</v>
      </c>
      <c r="BH53" s="2">
        <v>0</v>
      </c>
      <c r="BI53" s="2">
        <v>1571209.2</v>
      </c>
      <c r="BJ53" s="2">
        <v>1571209.2</v>
      </c>
      <c r="BK53" s="2">
        <v>0</v>
      </c>
      <c r="BL53" s="1" t="s">
        <v>410</v>
      </c>
      <c r="BM53" s="1" t="s">
        <v>161</v>
      </c>
      <c r="BP53" s="1" t="s">
        <v>134</v>
      </c>
      <c r="BQ53" s="1" t="s">
        <v>114</v>
      </c>
      <c r="BR53" s="1">
        <v>0</v>
      </c>
      <c r="BS53" s="1">
        <v>0</v>
      </c>
      <c r="BU53" s="1" t="s">
        <v>197</v>
      </c>
      <c r="BX53" s="1">
        <v>0</v>
      </c>
      <c r="BY53" s="1">
        <v>0</v>
      </c>
      <c r="BZ53" s="2">
        <v>0</v>
      </c>
      <c r="CA53" s="1" t="s">
        <v>117</v>
      </c>
      <c r="CB53" s="4">
        <v>39728</v>
      </c>
      <c r="CC53" s="1" t="s">
        <v>137</v>
      </c>
      <c r="CD53" s="1">
        <v>2019</v>
      </c>
      <c r="CE53" s="2">
        <v>0</v>
      </c>
      <c r="CF53" s="2">
        <v>0</v>
      </c>
      <c r="CG53" s="2">
        <v>0</v>
      </c>
      <c r="CH53" s="2">
        <v>0</v>
      </c>
      <c r="CI53" s="2">
        <v>0</v>
      </c>
      <c r="CJ53" s="2">
        <v>0</v>
      </c>
      <c r="CK53" s="2">
        <v>0</v>
      </c>
      <c r="CL53" s="2">
        <v>0</v>
      </c>
      <c r="CM53" s="2">
        <v>0</v>
      </c>
      <c r="CN53" s="2">
        <v>0</v>
      </c>
      <c r="CO53" s="2">
        <v>0</v>
      </c>
      <c r="CP53" s="1">
        <v>2018</v>
      </c>
      <c r="CQ53" s="6">
        <v>0</v>
      </c>
      <c r="CR53" s="6">
        <v>0</v>
      </c>
      <c r="CS53" s="6">
        <v>0</v>
      </c>
      <c r="CT53" s="6">
        <v>0</v>
      </c>
      <c r="CU53" s="6">
        <v>4004</v>
      </c>
      <c r="CV53" s="6">
        <v>901750</v>
      </c>
      <c r="CW53" s="6">
        <v>901750</v>
      </c>
      <c r="CX53" s="6">
        <v>897746</v>
      </c>
      <c r="CY53" s="6">
        <v>4004</v>
      </c>
      <c r="CZ53" s="6">
        <v>0</v>
      </c>
      <c r="DA53" s="6">
        <v>4004</v>
      </c>
      <c r="DB53" s="1">
        <v>2009</v>
      </c>
      <c r="DC53" s="1">
        <v>2523166</v>
      </c>
      <c r="DD53" s="1" t="s">
        <v>121</v>
      </c>
      <c r="DE53" s="1" t="s">
        <v>670</v>
      </c>
      <c r="DF53" s="2">
        <v>40.590000000000003</v>
      </c>
      <c r="DG53" s="2">
        <v>2.0859859218299999</v>
      </c>
      <c r="DH53" s="7">
        <f t="shared" si="8"/>
        <v>5.7831603044912666E-2</v>
      </c>
      <c r="DI53" s="6">
        <f t="shared" si="9"/>
        <v>0.57392102846648307</v>
      </c>
      <c r="DJ53" s="5">
        <f t="shared" si="10"/>
        <v>52149.64804575</v>
      </c>
      <c r="DK53" s="5">
        <f t="shared" si="11"/>
        <v>1.5</v>
      </c>
      <c r="DL53" s="9">
        <f t="shared" si="12"/>
        <v>136298.3201323722</v>
      </c>
      <c r="DM53">
        <f>COUNTIF('Impacted Properties'!$A$1:$A$20,Export_Output_Red_A_4!R53)</f>
        <v>0</v>
      </c>
      <c r="DN53" s="9">
        <f t="shared" si="5"/>
        <v>67000</v>
      </c>
      <c r="DO53" s="9">
        <f t="shared" si="13"/>
        <v>203300</v>
      </c>
      <c r="DP53" s="6">
        <f t="shared" si="7"/>
        <v>52149.64804575</v>
      </c>
    </row>
    <row r="54" spans="1:120" ht="30" x14ac:dyDescent="0.25">
      <c r="A54" s="1">
        <v>166894</v>
      </c>
      <c r="B54" s="2">
        <v>2652527</v>
      </c>
      <c r="C54" s="1" t="s">
        <v>672</v>
      </c>
      <c r="D54" s="4">
        <v>39271</v>
      </c>
      <c r="H54" s="2">
        <v>988297.722098</v>
      </c>
      <c r="I54" s="2">
        <v>5504.0141592299997</v>
      </c>
      <c r="J54" s="2">
        <v>988297.70703100006</v>
      </c>
      <c r="K54" s="2">
        <v>5504.0141592299997</v>
      </c>
      <c r="P54" s="1" t="s">
        <v>673</v>
      </c>
      <c r="Q54" s="1">
        <v>280629</v>
      </c>
      <c r="R54" s="1">
        <v>2652527</v>
      </c>
      <c r="S54" s="1" t="s">
        <v>672</v>
      </c>
      <c r="T54" s="1" t="s">
        <v>378</v>
      </c>
      <c r="U54" s="1" t="s">
        <v>114</v>
      </c>
      <c r="V54" s="2">
        <v>100</v>
      </c>
      <c r="Y54" s="1" t="s">
        <v>379</v>
      </c>
      <c r="AA54" s="1" t="s">
        <v>124</v>
      </c>
      <c r="AB54" s="1" t="s">
        <v>125</v>
      </c>
      <c r="AC54" s="1" t="s">
        <v>380</v>
      </c>
      <c r="AD54" s="1" t="s">
        <v>154</v>
      </c>
      <c r="AE54" s="1" t="s">
        <v>255</v>
      </c>
      <c r="AF54" s="1" t="s">
        <v>293</v>
      </c>
      <c r="AG54" s="1" t="s">
        <v>257</v>
      </c>
      <c r="AH54" s="1" t="s">
        <v>121</v>
      </c>
      <c r="AI54" s="1" t="s">
        <v>674</v>
      </c>
      <c r="AJ54" s="1" t="s">
        <v>675</v>
      </c>
      <c r="AL54" s="1" t="s">
        <v>676</v>
      </c>
      <c r="AM54" s="1">
        <v>0</v>
      </c>
      <c r="AN54" s="2">
        <v>0</v>
      </c>
      <c r="AP54" s="1" t="s">
        <v>383</v>
      </c>
      <c r="AQ54" s="1" t="s">
        <v>146</v>
      </c>
      <c r="AR54" s="1" t="s">
        <v>147</v>
      </c>
      <c r="AS54" s="1" t="s">
        <v>124</v>
      </c>
      <c r="AT54" s="1" t="s">
        <v>125</v>
      </c>
      <c r="AU54" s="1" t="s">
        <v>126</v>
      </c>
      <c r="AV54" s="3" t="s">
        <v>384</v>
      </c>
      <c r="AX54" s="1" t="s">
        <v>128</v>
      </c>
      <c r="BA54" s="1" t="s">
        <v>130</v>
      </c>
      <c r="BG54" s="2">
        <v>23.382000000000001</v>
      </c>
      <c r="BH54" s="2">
        <v>0</v>
      </c>
      <c r="BI54" s="2">
        <v>1018519.92</v>
      </c>
      <c r="BJ54" s="2">
        <v>1018519.92</v>
      </c>
      <c r="BK54" s="2">
        <v>0</v>
      </c>
      <c r="BL54" s="1" t="s">
        <v>255</v>
      </c>
      <c r="BM54" s="1" t="s">
        <v>161</v>
      </c>
      <c r="BP54" s="1" t="s">
        <v>134</v>
      </c>
      <c r="BQ54" s="1" t="s">
        <v>114</v>
      </c>
      <c r="BR54" s="1">
        <v>0</v>
      </c>
      <c r="BS54" s="1">
        <v>0</v>
      </c>
      <c r="BU54" s="1" t="s">
        <v>162</v>
      </c>
      <c r="BX54" s="1">
        <v>0</v>
      </c>
      <c r="BY54" s="1">
        <v>0</v>
      </c>
      <c r="BZ54" s="2">
        <v>0</v>
      </c>
      <c r="CA54" s="1" t="s">
        <v>117</v>
      </c>
      <c r="CB54" s="4">
        <v>39884</v>
      </c>
      <c r="CC54" s="1" t="s">
        <v>137</v>
      </c>
      <c r="CD54" s="1">
        <v>2019</v>
      </c>
      <c r="CE54" s="2">
        <v>0</v>
      </c>
      <c r="CF54" s="2">
        <v>0</v>
      </c>
      <c r="CG54" s="2">
        <v>0</v>
      </c>
      <c r="CH54" s="2">
        <v>0</v>
      </c>
      <c r="CI54" s="2">
        <v>0</v>
      </c>
      <c r="CJ54" s="2">
        <v>0</v>
      </c>
      <c r="CK54" s="2">
        <v>0</v>
      </c>
      <c r="CL54" s="2">
        <v>0</v>
      </c>
      <c r="CM54" s="2">
        <v>0</v>
      </c>
      <c r="CN54" s="2">
        <v>0</v>
      </c>
      <c r="CO54" s="2">
        <v>0</v>
      </c>
      <c r="CP54" s="1">
        <v>2018</v>
      </c>
      <c r="CQ54" s="6">
        <v>0</v>
      </c>
      <c r="CR54" s="6">
        <v>0</v>
      </c>
      <c r="CS54" s="6">
        <v>0</v>
      </c>
      <c r="CT54" s="6">
        <v>0</v>
      </c>
      <c r="CU54" s="6">
        <v>1847</v>
      </c>
      <c r="CV54" s="6">
        <v>140292</v>
      </c>
      <c r="CW54" s="6">
        <v>140292</v>
      </c>
      <c r="CX54" s="6">
        <v>138445</v>
      </c>
      <c r="CY54" s="6">
        <v>1847</v>
      </c>
      <c r="CZ54" s="6">
        <v>0</v>
      </c>
      <c r="DA54" s="6">
        <v>1847</v>
      </c>
      <c r="DB54" s="1">
        <v>2009</v>
      </c>
      <c r="DC54" s="1">
        <v>1198698</v>
      </c>
      <c r="DD54" s="1" t="s">
        <v>121</v>
      </c>
      <c r="DE54" s="1" t="s">
        <v>674</v>
      </c>
      <c r="DF54" s="2">
        <v>34.81</v>
      </c>
      <c r="DG54" s="2">
        <v>5.2490995102599998</v>
      </c>
      <c r="DH54" s="7">
        <f t="shared" si="8"/>
        <v>0.22449317895218543</v>
      </c>
      <c r="DI54" s="6">
        <f t="shared" si="9"/>
        <v>0.13774104683195593</v>
      </c>
      <c r="DJ54" s="5">
        <f t="shared" si="10"/>
        <v>31494.597061560002</v>
      </c>
      <c r="DK54" s="5">
        <f t="shared" si="11"/>
        <v>1.5</v>
      </c>
      <c r="DL54" s="9">
        <f t="shared" si="12"/>
        <v>342976.16200038843</v>
      </c>
      <c r="DM54">
        <f>COUNTIF('Impacted Properties'!$A$1:$A$20,Export_Output_Red_A_4!R54)</f>
        <v>0</v>
      </c>
      <c r="DN54" s="9">
        <f t="shared" si="5"/>
        <v>67000</v>
      </c>
      <c r="DO54" s="9">
        <f t="shared" si="13"/>
        <v>410000</v>
      </c>
      <c r="DP54" s="6">
        <f t="shared" si="7"/>
        <v>31494.597061560002</v>
      </c>
    </row>
    <row r="55" spans="1:120" ht="30" x14ac:dyDescent="0.25">
      <c r="A55" s="1">
        <v>279688</v>
      </c>
      <c r="B55" s="2">
        <v>2652918</v>
      </c>
      <c r="C55" s="1" t="s">
        <v>677</v>
      </c>
      <c r="H55" s="2">
        <v>3818607.5075099999</v>
      </c>
      <c r="I55" s="2">
        <v>8463.3901361099997</v>
      </c>
      <c r="J55" s="2">
        <v>3801771.31641</v>
      </c>
      <c r="K55" s="2">
        <v>8451.8838050199993</v>
      </c>
      <c r="P55" s="1" t="s">
        <v>678</v>
      </c>
      <c r="Q55" s="1">
        <v>280808</v>
      </c>
      <c r="R55" s="1">
        <v>2652918</v>
      </c>
      <c r="S55" s="1" t="s">
        <v>677</v>
      </c>
      <c r="T55" s="1" t="s">
        <v>679</v>
      </c>
      <c r="U55" s="1" t="s">
        <v>114</v>
      </c>
      <c r="V55" s="2">
        <v>100</v>
      </c>
      <c r="Y55" s="1" t="s">
        <v>680</v>
      </c>
      <c r="AA55" s="1" t="s">
        <v>681</v>
      </c>
      <c r="AB55" s="1" t="s">
        <v>125</v>
      </c>
      <c r="AC55" s="1" t="s">
        <v>682</v>
      </c>
      <c r="AD55" s="1" t="s">
        <v>154</v>
      </c>
      <c r="AE55" s="1" t="s">
        <v>460</v>
      </c>
      <c r="AF55" s="1" t="s">
        <v>461</v>
      </c>
      <c r="AG55" s="1" t="s">
        <v>412</v>
      </c>
      <c r="AI55" s="1" t="s">
        <v>683</v>
      </c>
      <c r="AJ55" s="1" t="s">
        <v>684</v>
      </c>
      <c r="AL55" s="1" t="s">
        <v>685</v>
      </c>
      <c r="AM55" s="1">
        <v>0</v>
      </c>
      <c r="AN55" s="2">
        <v>0</v>
      </c>
      <c r="AS55" s="1" t="s">
        <v>124</v>
      </c>
      <c r="AT55" s="1" t="s">
        <v>125</v>
      </c>
      <c r="AU55" s="1" t="s">
        <v>126</v>
      </c>
      <c r="AV55" s="3" t="s">
        <v>127</v>
      </c>
      <c r="AX55" s="1" t="s">
        <v>128</v>
      </c>
      <c r="AY55" s="1" t="s">
        <v>190</v>
      </c>
      <c r="BA55" s="1" t="s">
        <v>191</v>
      </c>
      <c r="BD55" s="1" t="s">
        <v>686</v>
      </c>
      <c r="BE55" s="4">
        <v>39871</v>
      </c>
      <c r="BF55" s="1" t="s">
        <v>230</v>
      </c>
      <c r="BG55" s="2">
        <v>87.6</v>
      </c>
      <c r="BH55" s="2">
        <v>0</v>
      </c>
      <c r="BI55" s="2">
        <v>3815856</v>
      </c>
      <c r="BJ55" s="2">
        <v>3815856</v>
      </c>
      <c r="BK55" s="2">
        <v>0</v>
      </c>
      <c r="BL55" s="1" t="s">
        <v>460</v>
      </c>
      <c r="BM55" s="1" t="s">
        <v>161</v>
      </c>
      <c r="BP55" s="1" t="s">
        <v>134</v>
      </c>
      <c r="BQ55" s="1" t="s">
        <v>114</v>
      </c>
      <c r="BR55" s="1">
        <v>0</v>
      </c>
      <c r="BS55" s="1">
        <v>0</v>
      </c>
      <c r="BU55" s="1" t="s">
        <v>175</v>
      </c>
      <c r="BX55" s="1">
        <v>0</v>
      </c>
      <c r="BY55" s="1">
        <v>0</v>
      </c>
      <c r="BZ55" s="2">
        <v>0</v>
      </c>
      <c r="CA55" s="1" t="s">
        <v>117</v>
      </c>
      <c r="CB55" s="4">
        <v>39903</v>
      </c>
      <c r="CC55" s="1" t="s">
        <v>137</v>
      </c>
      <c r="CD55" s="1">
        <v>2019</v>
      </c>
      <c r="CE55" s="2">
        <v>0</v>
      </c>
      <c r="CF55" s="2">
        <v>0</v>
      </c>
      <c r="CG55" s="2">
        <v>0</v>
      </c>
      <c r="CH55" s="2">
        <v>0</v>
      </c>
      <c r="CI55" s="2">
        <v>0</v>
      </c>
      <c r="CJ55" s="2">
        <v>0</v>
      </c>
      <c r="CK55" s="2">
        <v>0</v>
      </c>
      <c r="CL55" s="2">
        <v>0</v>
      </c>
      <c r="CM55" s="2">
        <v>0</v>
      </c>
      <c r="CN55" s="2">
        <v>0</v>
      </c>
      <c r="CO55" s="2">
        <v>0</v>
      </c>
      <c r="CP55" s="1">
        <v>2018</v>
      </c>
      <c r="CQ55" s="6">
        <v>0</v>
      </c>
      <c r="CR55" s="6">
        <v>0</v>
      </c>
      <c r="CS55" s="6">
        <v>0</v>
      </c>
      <c r="CT55" s="6">
        <v>0</v>
      </c>
      <c r="CU55" s="6">
        <v>14191</v>
      </c>
      <c r="CV55" s="6">
        <v>1226400</v>
      </c>
      <c r="CW55" s="6">
        <v>1226400</v>
      </c>
      <c r="CX55" s="6">
        <v>1212209</v>
      </c>
      <c r="CY55" s="6">
        <v>14191</v>
      </c>
      <c r="CZ55" s="6">
        <v>0</v>
      </c>
      <c r="DA55" s="6">
        <v>14191</v>
      </c>
      <c r="DB55" s="1">
        <v>2009</v>
      </c>
      <c r="DC55" s="1">
        <v>2551202</v>
      </c>
      <c r="DE55" s="1" t="s">
        <v>258</v>
      </c>
      <c r="DF55" s="2">
        <v>170.64699999999999</v>
      </c>
      <c r="DG55" s="2">
        <v>16.330333015200001</v>
      </c>
      <c r="DH55" s="7">
        <f t="shared" si="8"/>
        <v>0.18641932665753425</v>
      </c>
      <c r="DI55" s="6">
        <f t="shared" si="9"/>
        <v>0.32139577594123048</v>
      </c>
      <c r="DJ55" s="5">
        <f t="shared" si="10"/>
        <v>228624.6622128</v>
      </c>
      <c r="DK55" s="5">
        <f t="shared" si="11"/>
        <v>1.5</v>
      </c>
      <c r="DL55" s="9">
        <f t="shared" si="12"/>
        <v>1067023.9592131681</v>
      </c>
      <c r="DM55">
        <f>COUNTIF('Impacted Properties'!$A$1:$A$20,Export_Output_Red_A_4!R55)</f>
        <v>0</v>
      </c>
      <c r="DN55" s="9">
        <f t="shared" si="5"/>
        <v>67000</v>
      </c>
      <c r="DO55" s="9">
        <f t="shared" si="13"/>
        <v>1134100</v>
      </c>
      <c r="DP55" s="6">
        <f t="shared" si="7"/>
        <v>228624.6622128</v>
      </c>
    </row>
    <row r="56" spans="1:120" ht="30" x14ac:dyDescent="0.25">
      <c r="A56" s="1">
        <v>93716</v>
      </c>
      <c r="B56" s="2">
        <v>2653505</v>
      </c>
      <c r="C56" s="1" t="s">
        <v>687</v>
      </c>
      <c r="H56" s="2">
        <v>314662.78162800003</v>
      </c>
      <c r="I56" s="2">
        <v>2295.8227524899999</v>
      </c>
      <c r="J56" s="2">
        <v>314662.777344</v>
      </c>
      <c r="K56" s="2">
        <v>2295.8227524899999</v>
      </c>
      <c r="P56" s="1" t="s">
        <v>688</v>
      </c>
      <c r="Q56" s="1">
        <v>281042</v>
      </c>
      <c r="R56" s="1">
        <v>2653505</v>
      </c>
      <c r="S56" s="1" t="s">
        <v>687</v>
      </c>
      <c r="T56" s="1" t="s">
        <v>689</v>
      </c>
      <c r="U56" s="1" t="s">
        <v>114</v>
      </c>
      <c r="V56" s="2">
        <v>100</v>
      </c>
      <c r="Y56" s="1" t="s">
        <v>690</v>
      </c>
      <c r="AA56" s="1" t="s">
        <v>124</v>
      </c>
      <c r="AB56" s="1" t="s">
        <v>125</v>
      </c>
      <c r="AC56" s="1" t="s">
        <v>691</v>
      </c>
      <c r="AD56" s="1" t="s">
        <v>154</v>
      </c>
      <c r="AE56" s="1" t="s">
        <v>460</v>
      </c>
      <c r="AF56" s="1" t="s">
        <v>461</v>
      </c>
      <c r="AG56" s="1" t="s">
        <v>412</v>
      </c>
      <c r="AI56" s="1" t="s">
        <v>570</v>
      </c>
      <c r="AJ56" s="1" t="s">
        <v>692</v>
      </c>
      <c r="AL56" s="1" t="s">
        <v>685</v>
      </c>
      <c r="AM56" s="1">
        <v>0</v>
      </c>
      <c r="AN56" s="2">
        <v>0</v>
      </c>
      <c r="AO56" s="1" t="s">
        <v>693</v>
      </c>
      <c r="AP56" s="1" t="s">
        <v>383</v>
      </c>
      <c r="AQ56" s="1" t="s">
        <v>146</v>
      </c>
      <c r="AR56" s="1" t="s">
        <v>147</v>
      </c>
      <c r="AS56" s="1" t="s">
        <v>124</v>
      </c>
      <c r="AT56" s="1" t="s">
        <v>125</v>
      </c>
      <c r="AU56" s="1" t="s">
        <v>126</v>
      </c>
      <c r="AV56" s="3" t="s">
        <v>694</v>
      </c>
      <c r="AX56" s="1" t="s">
        <v>128</v>
      </c>
      <c r="AY56" s="1" t="s">
        <v>190</v>
      </c>
      <c r="AZ56" s="1" t="s">
        <v>361</v>
      </c>
      <c r="BA56" s="1" t="s">
        <v>191</v>
      </c>
      <c r="BG56" s="2">
        <v>6.9398</v>
      </c>
      <c r="BH56" s="2">
        <v>0</v>
      </c>
      <c r="BI56" s="2">
        <v>302297.69</v>
      </c>
      <c r="BJ56" s="2">
        <v>302297.69</v>
      </c>
      <c r="BK56" s="2">
        <v>2017</v>
      </c>
      <c r="BL56" s="1" t="s">
        <v>362</v>
      </c>
      <c r="BM56" s="1" t="s">
        <v>395</v>
      </c>
      <c r="BN56" s="1" t="s">
        <v>517</v>
      </c>
      <c r="BP56" s="1" t="s">
        <v>134</v>
      </c>
      <c r="BQ56" s="1" t="s">
        <v>114</v>
      </c>
      <c r="BR56" s="1">
        <v>2000</v>
      </c>
      <c r="BS56" s="1">
        <v>1998</v>
      </c>
      <c r="BU56" s="1" t="s">
        <v>162</v>
      </c>
      <c r="BX56" s="1">
        <v>1</v>
      </c>
      <c r="BY56" s="1">
        <v>0</v>
      </c>
      <c r="BZ56" s="2">
        <v>100</v>
      </c>
      <c r="CA56" s="1" t="s">
        <v>117</v>
      </c>
      <c r="CB56" s="4">
        <v>39932</v>
      </c>
      <c r="CC56" s="1" t="s">
        <v>137</v>
      </c>
      <c r="CD56" s="1">
        <v>2019</v>
      </c>
      <c r="CE56" s="2">
        <v>0</v>
      </c>
      <c r="CF56" s="2">
        <v>0</v>
      </c>
      <c r="CG56" s="2">
        <v>0</v>
      </c>
      <c r="CH56" s="2">
        <v>0</v>
      </c>
      <c r="CI56" s="2">
        <v>0</v>
      </c>
      <c r="CJ56" s="2">
        <v>0</v>
      </c>
      <c r="CK56" s="2">
        <v>0</v>
      </c>
      <c r="CL56" s="2">
        <v>0</v>
      </c>
      <c r="CM56" s="2">
        <v>0</v>
      </c>
      <c r="CN56" s="2">
        <v>0</v>
      </c>
      <c r="CO56" s="2">
        <v>0</v>
      </c>
      <c r="CP56" s="1">
        <v>2018</v>
      </c>
      <c r="CQ56" s="6">
        <v>232823</v>
      </c>
      <c r="CR56" s="6">
        <v>21865</v>
      </c>
      <c r="CS56" s="6">
        <v>22000</v>
      </c>
      <c r="CT56" s="6">
        <v>0</v>
      </c>
      <c r="CU56" s="6">
        <v>469</v>
      </c>
      <c r="CV56" s="6">
        <v>130676</v>
      </c>
      <c r="CW56" s="6">
        <v>407364</v>
      </c>
      <c r="CX56" s="6">
        <v>130207</v>
      </c>
      <c r="CY56" s="6">
        <v>277157</v>
      </c>
      <c r="CZ56" s="6">
        <v>41504</v>
      </c>
      <c r="DA56" s="6">
        <v>235653</v>
      </c>
      <c r="DB56" s="1">
        <v>2009</v>
      </c>
      <c r="DC56" s="1">
        <v>2122388</v>
      </c>
      <c r="DE56" s="1" t="s">
        <v>570</v>
      </c>
      <c r="DF56" s="2">
        <v>8</v>
      </c>
      <c r="DG56" s="2">
        <v>4.1724262699699999</v>
      </c>
      <c r="DH56" s="7">
        <f t="shared" si="8"/>
        <v>0.60123148251610259</v>
      </c>
      <c r="DI56" s="6">
        <f t="shared" si="9"/>
        <v>0.50505182490808975</v>
      </c>
      <c r="DJ56" s="5">
        <f t="shared" si="10"/>
        <v>91793.617824628469</v>
      </c>
      <c r="DK56" s="5">
        <f t="shared" si="11"/>
        <v>1.5</v>
      </c>
      <c r="DL56" s="9">
        <f t="shared" si="12"/>
        <v>272626.3324798398</v>
      </c>
      <c r="DM56">
        <f>COUNTIF('Impacted Properties'!$A$1:$A$20,Export_Output_Red_A_4!R56)</f>
        <v>1</v>
      </c>
      <c r="DN56" s="9">
        <f t="shared" si="5"/>
        <v>67000</v>
      </c>
      <c r="DO56" s="9">
        <f t="shared" si="13"/>
        <v>0</v>
      </c>
      <c r="DP56" s="6">
        <f t="shared" si="7"/>
        <v>0</v>
      </c>
    </row>
    <row r="57" spans="1:120" ht="30" x14ac:dyDescent="0.25">
      <c r="A57" s="1">
        <v>62068</v>
      </c>
      <c r="B57" s="2">
        <v>2653509</v>
      </c>
      <c r="C57" s="1" t="s">
        <v>695</v>
      </c>
      <c r="H57" s="2">
        <v>395039.36490699998</v>
      </c>
      <c r="I57" s="2">
        <v>2537.47946624</v>
      </c>
      <c r="J57" s="2">
        <v>395039.363281</v>
      </c>
      <c r="K57" s="2">
        <v>2537.47946624</v>
      </c>
      <c r="P57" s="1" t="s">
        <v>696</v>
      </c>
      <c r="Q57" s="1">
        <v>281044</v>
      </c>
      <c r="R57" s="1">
        <v>2653509</v>
      </c>
      <c r="S57" s="1" t="s">
        <v>695</v>
      </c>
      <c r="T57" s="1" t="s">
        <v>689</v>
      </c>
      <c r="U57" s="1" t="s">
        <v>114</v>
      </c>
      <c r="V57" s="2">
        <v>100</v>
      </c>
      <c r="Y57" s="1" t="s">
        <v>690</v>
      </c>
      <c r="AA57" s="1" t="s">
        <v>124</v>
      </c>
      <c r="AB57" s="1" t="s">
        <v>125</v>
      </c>
      <c r="AC57" s="1" t="s">
        <v>691</v>
      </c>
      <c r="AD57" s="1" t="s">
        <v>154</v>
      </c>
      <c r="AE57" s="1" t="s">
        <v>460</v>
      </c>
      <c r="AF57" s="1" t="s">
        <v>461</v>
      </c>
      <c r="AG57" s="1" t="s">
        <v>412</v>
      </c>
      <c r="AI57" s="1" t="s">
        <v>697</v>
      </c>
      <c r="AJ57" s="1" t="s">
        <v>698</v>
      </c>
      <c r="AL57" s="1" t="s">
        <v>685</v>
      </c>
      <c r="AM57" s="1">
        <v>0</v>
      </c>
      <c r="AN57" s="2">
        <v>0</v>
      </c>
      <c r="AS57" s="1" t="s">
        <v>124</v>
      </c>
      <c r="AT57" s="1" t="s">
        <v>125</v>
      </c>
      <c r="AU57" s="1" t="s">
        <v>126</v>
      </c>
      <c r="AV57" s="3" t="s">
        <v>127</v>
      </c>
      <c r="AX57" s="1" t="s">
        <v>128</v>
      </c>
      <c r="AY57" s="1" t="s">
        <v>190</v>
      </c>
      <c r="BA57" s="1" t="s">
        <v>191</v>
      </c>
      <c r="BG57" s="2">
        <v>8.6776</v>
      </c>
      <c r="BH57" s="2">
        <v>0</v>
      </c>
      <c r="BI57" s="2">
        <v>377996.26</v>
      </c>
      <c r="BJ57" s="2">
        <v>377996.26</v>
      </c>
      <c r="BK57" s="2">
        <v>0</v>
      </c>
      <c r="BL57" s="1" t="s">
        <v>460</v>
      </c>
      <c r="BM57" s="1" t="s">
        <v>161</v>
      </c>
      <c r="BP57" s="1" t="s">
        <v>134</v>
      </c>
      <c r="BQ57" s="1" t="s">
        <v>114</v>
      </c>
      <c r="BR57" s="1">
        <v>0</v>
      </c>
      <c r="BS57" s="1">
        <v>0</v>
      </c>
      <c r="BU57" s="1" t="s">
        <v>175</v>
      </c>
      <c r="BX57" s="1">
        <v>0</v>
      </c>
      <c r="BY57" s="1">
        <v>0</v>
      </c>
      <c r="BZ57" s="2">
        <v>0</v>
      </c>
      <c r="CA57" s="1" t="s">
        <v>117</v>
      </c>
      <c r="CB57" s="4">
        <v>39932</v>
      </c>
      <c r="CC57" s="1" t="s">
        <v>137</v>
      </c>
      <c r="CD57" s="1">
        <v>2019</v>
      </c>
      <c r="CE57" s="2">
        <v>0</v>
      </c>
      <c r="CF57" s="2">
        <v>0</v>
      </c>
      <c r="CG57" s="2">
        <v>0</v>
      </c>
      <c r="CH57" s="2">
        <v>0</v>
      </c>
      <c r="CI57" s="2">
        <v>0</v>
      </c>
      <c r="CJ57" s="2">
        <v>0</v>
      </c>
      <c r="CK57" s="2">
        <v>0</v>
      </c>
      <c r="CL57" s="2">
        <v>0</v>
      </c>
      <c r="CM57" s="2">
        <v>0</v>
      </c>
      <c r="CN57" s="2">
        <v>0</v>
      </c>
      <c r="CO57" s="2">
        <v>0</v>
      </c>
      <c r="CP57" s="1">
        <v>2018</v>
      </c>
      <c r="CQ57" s="6">
        <v>0</v>
      </c>
      <c r="CR57" s="6">
        <v>0</v>
      </c>
      <c r="CS57" s="6">
        <v>0</v>
      </c>
      <c r="CT57" s="6">
        <v>0</v>
      </c>
      <c r="CU57" s="6">
        <v>1406</v>
      </c>
      <c r="CV57" s="6">
        <v>190907</v>
      </c>
      <c r="CW57" s="6">
        <v>190907</v>
      </c>
      <c r="CX57" s="6">
        <v>189501</v>
      </c>
      <c r="CY57" s="6">
        <v>1406</v>
      </c>
      <c r="CZ57" s="6">
        <v>0</v>
      </c>
      <c r="DA57" s="6">
        <v>1406</v>
      </c>
      <c r="DB57" s="1">
        <v>2009</v>
      </c>
      <c r="DC57" s="1">
        <v>2551205</v>
      </c>
      <c r="DE57" s="1" t="s">
        <v>697</v>
      </c>
      <c r="DF57" s="2">
        <v>9.7789999999999999</v>
      </c>
      <c r="DG57" s="2">
        <v>0.34358868663699998</v>
      </c>
      <c r="DH57" s="7">
        <f t="shared" si="8"/>
        <v>3.959489755244594E-2</v>
      </c>
      <c r="DI57" s="6">
        <f t="shared" si="9"/>
        <v>0.50504997060023815</v>
      </c>
      <c r="DJ57" s="5">
        <f t="shared" si="10"/>
        <v>7558.9431070447963</v>
      </c>
      <c r="DK57" s="5">
        <f t="shared" si="11"/>
        <v>1.5</v>
      </c>
      <c r="DL57" s="9">
        <f t="shared" si="12"/>
        <v>22450.084784861581</v>
      </c>
      <c r="DM57">
        <f>COUNTIF('Impacted Properties'!$A$1:$A$20,Export_Output_Red_A_4!R57)</f>
        <v>0</v>
      </c>
      <c r="DN57" s="9">
        <f t="shared" si="5"/>
        <v>67000</v>
      </c>
      <c r="DO57" s="9">
        <f t="shared" si="13"/>
        <v>89500</v>
      </c>
      <c r="DP57" s="6">
        <f t="shared" si="7"/>
        <v>7558.9431070447963</v>
      </c>
    </row>
    <row r="58" spans="1:120" ht="30" x14ac:dyDescent="0.25">
      <c r="A58" s="1">
        <v>241063</v>
      </c>
      <c r="B58" s="2">
        <v>2665567</v>
      </c>
      <c r="C58" s="1" t="s">
        <v>699</v>
      </c>
      <c r="H58" s="2">
        <v>515065.102655</v>
      </c>
      <c r="I58" s="2">
        <v>3716.9527231900001</v>
      </c>
      <c r="J58" s="2">
        <v>494856.03710900003</v>
      </c>
      <c r="K58" s="2">
        <v>3683.4001386099999</v>
      </c>
      <c r="P58" s="1" t="s">
        <v>700</v>
      </c>
      <c r="Q58" s="1">
        <v>287000</v>
      </c>
      <c r="R58" s="1">
        <v>2665567</v>
      </c>
      <c r="S58" s="1" t="s">
        <v>699</v>
      </c>
      <c r="T58" s="1" t="s">
        <v>151</v>
      </c>
      <c r="U58" s="1" t="s">
        <v>114</v>
      </c>
      <c r="V58" s="2">
        <v>100</v>
      </c>
      <c r="Y58" s="1" t="s">
        <v>152</v>
      </c>
      <c r="AA58" s="1" t="s">
        <v>124</v>
      </c>
      <c r="AB58" s="1" t="s">
        <v>125</v>
      </c>
      <c r="AC58" s="1" t="s">
        <v>153</v>
      </c>
      <c r="AD58" s="1" t="s">
        <v>154</v>
      </c>
      <c r="AE58" s="1" t="s">
        <v>340</v>
      </c>
      <c r="AF58" s="1" t="s">
        <v>341</v>
      </c>
      <c r="AG58" s="1" t="s">
        <v>342</v>
      </c>
      <c r="AH58" s="1" t="s">
        <v>158</v>
      </c>
      <c r="AI58" s="1" t="s">
        <v>503</v>
      </c>
      <c r="AJ58" s="1" t="s">
        <v>701</v>
      </c>
      <c r="AM58" s="1">
        <v>0</v>
      </c>
      <c r="AN58" s="2">
        <v>0</v>
      </c>
      <c r="AO58" s="1" t="s">
        <v>702</v>
      </c>
      <c r="AQ58" s="1" t="s">
        <v>169</v>
      </c>
      <c r="AS58" s="1" t="s">
        <v>124</v>
      </c>
      <c r="AT58" s="1" t="s">
        <v>125</v>
      </c>
      <c r="AU58" s="1" t="s">
        <v>126</v>
      </c>
      <c r="AV58" s="3" t="s">
        <v>703</v>
      </c>
      <c r="AX58" s="1" t="s">
        <v>128</v>
      </c>
      <c r="BA58" s="1" t="s">
        <v>130</v>
      </c>
      <c r="BF58" s="1" t="s">
        <v>131</v>
      </c>
      <c r="BG58" s="2">
        <v>12.8</v>
      </c>
      <c r="BH58" s="2">
        <v>0</v>
      </c>
      <c r="BI58" s="2">
        <v>557568</v>
      </c>
      <c r="BJ58" s="2">
        <v>557568</v>
      </c>
      <c r="BK58" s="2">
        <v>0</v>
      </c>
      <c r="BL58" s="1" t="s">
        <v>340</v>
      </c>
      <c r="BM58" s="1" t="s">
        <v>161</v>
      </c>
      <c r="BP58" s="1" t="s">
        <v>134</v>
      </c>
      <c r="BQ58" s="1" t="s">
        <v>114</v>
      </c>
      <c r="BR58" s="1">
        <v>0</v>
      </c>
      <c r="BS58" s="1">
        <v>0</v>
      </c>
      <c r="BU58" s="1" t="s">
        <v>197</v>
      </c>
      <c r="BX58" s="1">
        <v>0</v>
      </c>
      <c r="BY58" s="1">
        <v>0</v>
      </c>
      <c r="BZ58" s="2">
        <v>0</v>
      </c>
      <c r="CA58" s="1" t="s">
        <v>117</v>
      </c>
      <c r="CB58" s="4">
        <v>40483</v>
      </c>
      <c r="CC58" s="1" t="s">
        <v>137</v>
      </c>
      <c r="CD58" s="1">
        <v>2019</v>
      </c>
      <c r="CE58" s="2">
        <v>0</v>
      </c>
      <c r="CF58" s="2">
        <v>0</v>
      </c>
      <c r="CG58" s="2">
        <v>0</v>
      </c>
      <c r="CH58" s="2">
        <v>0</v>
      </c>
      <c r="CI58" s="2">
        <v>0</v>
      </c>
      <c r="CJ58" s="2">
        <v>0</v>
      </c>
      <c r="CK58" s="2">
        <v>0</v>
      </c>
      <c r="CL58" s="2">
        <v>0</v>
      </c>
      <c r="CM58" s="2">
        <v>0</v>
      </c>
      <c r="CN58" s="2">
        <v>0</v>
      </c>
      <c r="CO58" s="2">
        <v>0</v>
      </c>
      <c r="CP58" s="1">
        <v>2018</v>
      </c>
      <c r="CQ58" s="6">
        <v>0</v>
      </c>
      <c r="CR58" s="6">
        <v>0</v>
      </c>
      <c r="CS58" s="6">
        <v>0</v>
      </c>
      <c r="CT58" s="6">
        <v>0</v>
      </c>
      <c r="CU58" s="6">
        <v>1254</v>
      </c>
      <c r="CV58" s="6">
        <v>76800</v>
      </c>
      <c r="CW58" s="6">
        <v>76800</v>
      </c>
      <c r="CX58" s="6">
        <v>75546</v>
      </c>
      <c r="CY58" s="6">
        <v>1254</v>
      </c>
      <c r="CZ58" s="6">
        <v>0</v>
      </c>
      <c r="DA58" s="6">
        <v>1254</v>
      </c>
      <c r="DB58" s="1">
        <v>2011</v>
      </c>
      <c r="DC58" s="1">
        <v>1201176</v>
      </c>
      <c r="DD58" s="1" t="s">
        <v>158</v>
      </c>
      <c r="DE58" s="1" t="s">
        <v>503</v>
      </c>
      <c r="DF58" s="2">
        <v>18.8</v>
      </c>
      <c r="DG58" s="2">
        <v>4.6441927528500004</v>
      </c>
      <c r="DH58" s="7">
        <f t="shared" si="8"/>
        <v>0.36282755881640627</v>
      </c>
      <c r="DI58" s="6">
        <f t="shared" si="9"/>
        <v>0.13774104683195593</v>
      </c>
      <c r="DJ58" s="5">
        <f t="shared" si="10"/>
        <v>27865.156517100004</v>
      </c>
      <c r="DK58" s="5">
        <f t="shared" si="11"/>
        <v>1.5</v>
      </c>
      <c r="DL58" s="9">
        <f t="shared" si="12"/>
        <v>303451.55447121907</v>
      </c>
      <c r="DM58">
        <f>COUNTIF('Impacted Properties'!$A$1:$A$20,Export_Output_Red_A_4!R58)</f>
        <v>0</v>
      </c>
      <c r="DN58" s="9">
        <f t="shared" si="5"/>
        <v>67000</v>
      </c>
      <c r="DO58" s="9">
        <f t="shared" si="13"/>
        <v>370500</v>
      </c>
      <c r="DP58" s="6">
        <f t="shared" si="7"/>
        <v>27865.156517100004</v>
      </c>
    </row>
    <row r="59" spans="1:120" ht="30" x14ac:dyDescent="0.25">
      <c r="A59" s="1">
        <v>323707</v>
      </c>
      <c r="B59" s="2">
        <v>2665568</v>
      </c>
      <c r="C59" s="1" t="s">
        <v>704</v>
      </c>
      <c r="H59" s="2">
        <v>263724.60808099998</v>
      </c>
      <c r="I59" s="2">
        <v>2100.0666526999998</v>
      </c>
      <c r="J59" s="2">
        <v>263724.605469</v>
      </c>
      <c r="K59" s="2">
        <v>2100.0666526999998</v>
      </c>
      <c r="P59" s="1" t="s">
        <v>705</v>
      </c>
      <c r="Q59" s="1">
        <v>287001</v>
      </c>
      <c r="R59" s="1">
        <v>2665568</v>
      </c>
      <c r="S59" s="1" t="s">
        <v>704</v>
      </c>
      <c r="T59" s="1" t="s">
        <v>706</v>
      </c>
      <c r="U59" s="1" t="s">
        <v>114</v>
      </c>
      <c r="V59" s="2">
        <v>100</v>
      </c>
      <c r="Y59" s="1" t="s">
        <v>707</v>
      </c>
      <c r="AA59" s="1" t="s">
        <v>124</v>
      </c>
      <c r="AB59" s="1" t="s">
        <v>125</v>
      </c>
      <c r="AC59" s="1" t="s">
        <v>708</v>
      </c>
      <c r="AD59" s="1" t="s">
        <v>154</v>
      </c>
      <c r="AE59" s="1" t="s">
        <v>340</v>
      </c>
      <c r="AF59" s="1" t="s">
        <v>341</v>
      </c>
      <c r="AG59" s="1" t="s">
        <v>342</v>
      </c>
      <c r="AH59" s="1" t="s">
        <v>158</v>
      </c>
      <c r="AI59" s="1" t="s">
        <v>709</v>
      </c>
      <c r="AJ59" s="1" t="s">
        <v>710</v>
      </c>
      <c r="AM59" s="1">
        <v>0</v>
      </c>
      <c r="AN59" s="2">
        <v>0</v>
      </c>
      <c r="AO59" s="1" t="s">
        <v>702</v>
      </c>
      <c r="AQ59" s="1" t="s">
        <v>169</v>
      </c>
      <c r="AS59" s="1" t="s">
        <v>124</v>
      </c>
      <c r="AT59" s="1" t="s">
        <v>125</v>
      </c>
      <c r="AU59" s="1" t="s">
        <v>126</v>
      </c>
      <c r="AV59" s="3" t="s">
        <v>703</v>
      </c>
      <c r="AX59" s="1" t="s">
        <v>128</v>
      </c>
      <c r="AZ59" s="1" t="s">
        <v>361</v>
      </c>
      <c r="BA59" s="1" t="s">
        <v>130</v>
      </c>
      <c r="BD59" s="1" t="s">
        <v>711</v>
      </c>
      <c r="BE59" s="4">
        <v>40413</v>
      </c>
      <c r="BF59" s="1" t="s">
        <v>309</v>
      </c>
      <c r="BG59" s="2">
        <v>6</v>
      </c>
      <c r="BH59" s="2">
        <v>0</v>
      </c>
      <c r="BI59" s="2">
        <v>261360</v>
      </c>
      <c r="BJ59" s="2">
        <v>261360</v>
      </c>
      <c r="BK59" s="2">
        <v>3960</v>
      </c>
      <c r="BL59" s="1" t="s">
        <v>362</v>
      </c>
      <c r="BM59" s="1" t="s">
        <v>395</v>
      </c>
      <c r="BN59" s="1" t="s">
        <v>712</v>
      </c>
      <c r="BP59" s="1" t="s">
        <v>134</v>
      </c>
      <c r="BQ59" s="1" t="s">
        <v>114</v>
      </c>
      <c r="BR59" s="1">
        <v>2010</v>
      </c>
      <c r="BS59" s="1">
        <v>2010</v>
      </c>
      <c r="BU59" s="1" t="s">
        <v>197</v>
      </c>
      <c r="BV59" s="1" t="s">
        <v>398</v>
      </c>
      <c r="BW59" s="1" t="s">
        <v>713</v>
      </c>
      <c r="BX59" s="1">
        <v>2</v>
      </c>
      <c r="BY59" s="1">
        <v>0</v>
      </c>
      <c r="BZ59" s="2">
        <v>100</v>
      </c>
      <c r="CA59" s="1" t="s">
        <v>117</v>
      </c>
      <c r="CB59" s="4">
        <v>40483</v>
      </c>
      <c r="CC59" s="1" t="s">
        <v>137</v>
      </c>
      <c r="CD59" s="1">
        <v>2019</v>
      </c>
      <c r="CE59" s="2">
        <v>0</v>
      </c>
      <c r="CF59" s="2">
        <v>0</v>
      </c>
      <c r="CG59" s="2">
        <v>0</v>
      </c>
      <c r="CH59" s="2">
        <v>0</v>
      </c>
      <c r="CI59" s="2">
        <v>0</v>
      </c>
      <c r="CJ59" s="2">
        <v>0</v>
      </c>
      <c r="CK59" s="2">
        <v>0</v>
      </c>
      <c r="CL59" s="2">
        <v>0</v>
      </c>
      <c r="CM59" s="2">
        <v>0</v>
      </c>
      <c r="CN59" s="2">
        <v>0</v>
      </c>
      <c r="CO59" s="2">
        <v>0</v>
      </c>
      <c r="CP59" s="1">
        <v>2018</v>
      </c>
      <c r="CQ59" s="6">
        <v>495325</v>
      </c>
      <c r="CR59" s="6">
        <v>0</v>
      </c>
      <c r="CS59" s="6">
        <v>15000</v>
      </c>
      <c r="CT59" s="6">
        <v>0</v>
      </c>
      <c r="CU59" s="6">
        <v>555</v>
      </c>
      <c r="CV59" s="6">
        <v>75000</v>
      </c>
      <c r="CW59" s="6">
        <v>585325</v>
      </c>
      <c r="CX59" s="6">
        <v>74445</v>
      </c>
      <c r="CY59" s="6">
        <v>510880</v>
      </c>
      <c r="CZ59" s="6">
        <v>123853</v>
      </c>
      <c r="DA59" s="6">
        <v>387027</v>
      </c>
      <c r="DB59" s="1">
        <v>2011</v>
      </c>
      <c r="DC59" s="1">
        <v>1201176</v>
      </c>
      <c r="DD59" s="1" t="s">
        <v>158</v>
      </c>
      <c r="DE59" s="1" t="s">
        <v>503</v>
      </c>
      <c r="DF59" s="2">
        <v>18.8</v>
      </c>
      <c r="DG59" s="2">
        <v>3.2750764194699999</v>
      </c>
      <c r="DH59" s="7">
        <f t="shared" si="8"/>
        <v>0.54584606991166662</v>
      </c>
      <c r="DI59" s="6">
        <f t="shared" si="9"/>
        <v>0.34435261707988979</v>
      </c>
      <c r="DJ59" s="5">
        <f t="shared" si="10"/>
        <v>49126.146292049991</v>
      </c>
      <c r="DK59" s="5">
        <f t="shared" si="11"/>
        <v>1.5</v>
      </c>
      <c r="DL59" s="9">
        <f t="shared" si="12"/>
        <v>213993.49324816978</v>
      </c>
      <c r="DM59">
        <f>COUNTIF('Impacted Properties'!$A$1:$A$20,Export_Output_Red_A_4!R59)</f>
        <v>0</v>
      </c>
      <c r="DN59" s="9">
        <f t="shared" si="5"/>
        <v>67000</v>
      </c>
      <c r="DO59" s="9">
        <f t="shared" si="13"/>
        <v>281000</v>
      </c>
      <c r="DP59" s="6">
        <f t="shared" si="7"/>
        <v>49126.146292049991</v>
      </c>
    </row>
    <row r="60" spans="1:120" ht="30" x14ac:dyDescent="0.25">
      <c r="A60" s="1">
        <v>27458</v>
      </c>
      <c r="B60" s="2">
        <v>2672541</v>
      </c>
      <c r="C60" s="1" t="s">
        <v>714</v>
      </c>
      <c r="D60" s="4">
        <v>40752</v>
      </c>
      <c r="H60" s="2">
        <v>157584.27062900001</v>
      </c>
      <c r="I60" s="2">
        <v>2233.14661871</v>
      </c>
      <c r="J60" s="2">
        <v>157584.267578</v>
      </c>
      <c r="K60" s="2">
        <v>2233.14661871</v>
      </c>
      <c r="P60" s="1" t="s">
        <v>715</v>
      </c>
      <c r="Q60" s="1">
        <v>290274</v>
      </c>
      <c r="R60" s="1">
        <v>2672541</v>
      </c>
      <c r="S60" s="1" t="s">
        <v>714</v>
      </c>
      <c r="T60" s="1" t="s">
        <v>716</v>
      </c>
      <c r="U60" s="1" t="s">
        <v>114</v>
      </c>
      <c r="V60" s="2">
        <v>100</v>
      </c>
      <c r="Y60" s="1" t="s">
        <v>717</v>
      </c>
      <c r="AA60" s="1" t="s">
        <v>718</v>
      </c>
      <c r="AB60" s="1" t="s">
        <v>125</v>
      </c>
      <c r="AC60" s="1" t="s">
        <v>719</v>
      </c>
      <c r="AD60" s="1" t="s">
        <v>154</v>
      </c>
      <c r="AE60" s="1" t="s">
        <v>720</v>
      </c>
      <c r="AF60" s="1" t="s">
        <v>721</v>
      </c>
      <c r="AG60" s="1" t="s">
        <v>722</v>
      </c>
      <c r="AI60" s="1" t="s">
        <v>723</v>
      </c>
      <c r="AJ60" s="1" t="s">
        <v>724</v>
      </c>
      <c r="AK60" s="1" t="s">
        <v>725</v>
      </c>
      <c r="AL60" s="1" t="s">
        <v>726</v>
      </c>
      <c r="AM60" s="1">
        <v>0</v>
      </c>
      <c r="AN60" s="2">
        <v>0</v>
      </c>
      <c r="AQ60" s="1" t="s">
        <v>505</v>
      </c>
      <c r="AS60" s="1" t="s">
        <v>124</v>
      </c>
      <c r="AT60" s="1" t="s">
        <v>125</v>
      </c>
      <c r="AU60" s="1" t="s">
        <v>126</v>
      </c>
      <c r="AV60" s="3" t="s">
        <v>506</v>
      </c>
      <c r="AW60" s="1" t="s">
        <v>208</v>
      </c>
      <c r="AX60" s="1" t="s">
        <v>128</v>
      </c>
      <c r="AY60" s="1" t="s">
        <v>190</v>
      </c>
      <c r="BA60" s="1" t="s">
        <v>209</v>
      </c>
      <c r="BD60" s="1" t="s">
        <v>727</v>
      </c>
      <c r="BE60" s="4">
        <v>43320</v>
      </c>
      <c r="BF60" s="1" t="s">
        <v>284</v>
      </c>
      <c r="BG60" s="2">
        <v>3.7029999999999998</v>
      </c>
      <c r="BH60" s="2">
        <v>0</v>
      </c>
      <c r="BI60" s="2">
        <v>161302.68</v>
      </c>
      <c r="BJ60" s="2">
        <v>161302.68</v>
      </c>
      <c r="BK60" s="2">
        <v>0</v>
      </c>
      <c r="BM60" s="1" t="s">
        <v>213</v>
      </c>
      <c r="BP60" s="1" t="s">
        <v>134</v>
      </c>
      <c r="BQ60" s="1" t="s">
        <v>135</v>
      </c>
      <c r="BR60" s="1">
        <v>0</v>
      </c>
      <c r="BS60" s="1">
        <v>0</v>
      </c>
      <c r="BT60" s="1" t="s">
        <v>214</v>
      </c>
      <c r="BU60" s="1" t="s">
        <v>213</v>
      </c>
      <c r="BX60" s="1">
        <v>0</v>
      </c>
      <c r="BY60" s="1">
        <v>0</v>
      </c>
      <c r="BZ60" s="2">
        <v>0</v>
      </c>
      <c r="CA60" s="1" t="s">
        <v>117</v>
      </c>
      <c r="CB60" s="4">
        <v>40798</v>
      </c>
      <c r="CC60" s="1" t="s">
        <v>137</v>
      </c>
      <c r="CD60" s="1">
        <v>2019</v>
      </c>
      <c r="CE60" s="2">
        <v>0</v>
      </c>
      <c r="CF60" s="2">
        <v>0</v>
      </c>
      <c r="CG60" s="2">
        <v>0</v>
      </c>
      <c r="CH60" s="2">
        <v>0</v>
      </c>
      <c r="CI60" s="2">
        <v>0</v>
      </c>
      <c r="CJ60" s="2">
        <v>0</v>
      </c>
      <c r="CK60" s="2">
        <v>0</v>
      </c>
      <c r="CL60" s="2">
        <v>0</v>
      </c>
      <c r="CM60" s="2">
        <v>0</v>
      </c>
      <c r="CN60" s="2">
        <v>0</v>
      </c>
      <c r="CO60" s="2">
        <v>0</v>
      </c>
      <c r="CP60" s="1">
        <v>2018</v>
      </c>
      <c r="CQ60" s="6">
        <v>0</v>
      </c>
      <c r="CR60" s="6">
        <v>0</v>
      </c>
      <c r="CS60" s="6">
        <v>0</v>
      </c>
      <c r="CT60" s="6">
        <v>362931</v>
      </c>
      <c r="CU60" s="6">
        <v>0</v>
      </c>
      <c r="CV60" s="6">
        <v>0</v>
      </c>
      <c r="CW60" s="6">
        <v>362931</v>
      </c>
      <c r="CX60" s="6">
        <v>0</v>
      </c>
      <c r="CY60" s="6">
        <v>362931</v>
      </c>
      <c r="CZ60" s="6">
        <v>0</v>
      </c>
      <c r="DA60" s="6">
        <v>362931</v>
      </c>
      <c r="DB60" s="1">
        <v>0</v>
      </c>
      <c r="DC60" s="1">
        <v>0</v>
      </c>
      <c r="DF60" s="2">
        <v>0</v>
      </c>
      <c r="DG60" s="2">
        <v>0.48556531520899998</v>
      </c>
      <c r="DH60" s="7">
        <f t="shared" si="8"/>
        <v>0.13112754934080476</v>
      </c>
      <c r="DI60" s="6">
        <f t="shared" si="9"/>
        <v>2.2499998140142496</v>
      </c>
      <c r="DJ60" s="5">
        <f t="shared" si="10"/>
        <v>47590.252609807612</v>
      </c>
      <c r="DK60" s="5">
        <f t="shared" si="11"/>
        <v>3.0374997489192372</v>
      </c>
      <c r="DL60" s="9">
        <f t="shared" si="12"/>
        <v>64246.841023240275</v>
      </c>
      <c r="DM60">
        <f>COUNTIF('Impacted Properties'!$A$1:$A$20,Export_Output_Red_A_4!R60)</f>
        <v>0</v>
      </c>
      <c r="DN60" s="9">
        <f t="shared" si="5"/>
        <v>67000</v>
      </c>
      <c r="DO60" s="9">
        <f>ROUNDUP(IF(DM60=0,DL60+DN60,0),-2)</f>
        <v>131300</v>
      </c>
      <c r="DP60" s="6">
        <f t="shared" si="7"/>
        <v>47590.252609807612</v>
      </c>
    </row>
    <row r="61" spans="1:120" ht="30" x14ac:dyDescent="0.25">
      <c r="A61" s="1">
        <v>5903</v>
      </c>
      <c r="B61" s="2">
        <v>2672549</v>
      </c>
      <c r="C61" s="1" t="s">
        <v>728</v>
      </c>
      <c r="D61" s="4">
        <v>40752</v>
      </c>
      <c r="H61" s="2">
        <v>289737.12405099999</v>
      </c>
      <c r="I61" s="2">
        <v>2836.7593332800002</v>
      </c>
      <c r="J61" s="2">
        <v>289736.664063</v>
      </c>
      <c r="K61" s="2">
        <v>2836.7556132599998</v>
      </c>
      <c r="P61" s="1" t="s">
        <v>729</v>
      </c>
      <c r="Q61" s="1">
        <v>290282</v>
      </c>
      <c r="R61" s="1">
        <v>2672549</v>
      </c>
      <c r="S61" s="1" t="s">
        <v>728</v>
      </c>
      <c r="T61" s="1" t="s">
        <v>730</v>
      </c>
      <c r="U61" s="1" t="s">
        <v>114</v>
      </c>
      <c r="V61" s="2">
        <v>100</v>
      </c>
      <c r="Y61" s="1" t="s">
        <v>731</v>
      </c>
      <c r="AA61" s="1" t="s">
        <v>236</v>
      </c>
      <c r="AB61" s="1" t="s">
        <v>125</v>
      </c>
      <c r="AC61" s="1" t="s">
        <v>732</v>
      </c>
      <c r="AD61" s="1" t="s">
        <v>154</v>
      </c>
      <c r="AE61" s="1" t="s">
        <v>733</v>
      </c>
      <c r="AF61" s="1" t="s">
        <v>734</v>
      </c>
      <c r="AG61" s="1" t="s">
        <v>735</v>
      </c>
      <c r="AI61" s="1" t="s">
        <v>398</v>
      </c>
      <c r="AJ61" s="1" t="s">
        <v>736</v>
      </c>
      <c r="AL61" s="1" t="s">
        <v>737</v>
      </c>
      <c r="AM61" s="1">
        <v>0</v>
      </c>
      <c r="AN61" s="2">
        <v>0</v>
      </c>
      <c r="AS61" s="1" t="s">
        <v>124</v>
      </c>
      <c r="AT61" s="1" t="s">
        <v>125</v>
      </c>
      <c r="AU61" s="1" t="s">
        <v>126</v>
      </c>
      <c r="AV61" s="3" t="s">
        <v>127</v>
      </c>
      <c r="AW61" s="1" t="s">
        <v>208</v>
      </c>
      <c r="AX61" s="1" t="s">
        <v>128</v>
      </c>
      <c r="AY61" s="1" t="s">
        <v>190</v>
      </c>
      <c r="BA61" s="1" t="s">
        <v>209</v>
      </c>
      <c r="BD61" s="1" t="s">
        <v>738</v>
      </c>
      <c r="BE61" s="4">
        <v>39072</v>
      </c>
      <c r="BF61" s="1" t="s">
        <v>284</v>
      </c>
      <c r="BG61" s="2">
        <v>6.7409999999999997</v>
      </c>
      <c r="BH61" s="2">
        <v>0</v>
      </c>
      <c r="BI61" s="2">
        <v>293637.96000000002</v>
      </c>
      <c r="BJ61" s="2">
        <v>293637.96000000002</v>
      </c>
      <c r="BK61" s="2">
        <v>0</v>
      </c>
      <c r="BM61" s="1" t="s">
        <v>213</v>
      </c>
      <c r="BP61" s="1" t="s">
        <v>134</v>
      </c>
      <c r="BQ61" s="1" t="s">
        <v>135</v>
      </c>
      <c r="BR61" s="1">
        <v>0</v>
      </c>
      <c r="BS61" s="1">
        <v>0</v>
      </c>
      <c r="BU61" s="1" t="s">
        <v>213</v>
      </c>
      <c r="BX61" s="1">
        <v>0</v>
      </c>
      <c r="BY61" s="1">
        <v>0</v>
      </c>
      <c r="BZ61" s="2">
        <v>0</v>
      </c>
      <c r="CA61" s="1" t="s">
        <v>117</v>
      </c>
      <c r="CB61" s="4">
        <v>40798</v>
      </c>
      <c r="CC61" s="1" t="s">
        <v>137</v>
      </c>
      <c r="CD61" s="1">
        <v>2019</v>
      </c>
      <c r="CE61" s="2">
        <v>0</v>
      </c>
      <c r="CF61" s="2">
        <v>0</v>
      </c>
      <c r="CG61" s="2">
        <v>0</v>
      </c>
      <c r="CH61" s="2">
        <v>0</v>
      </c>
      <c r="CI61" s="2">
        <v>0</v>
      </c>
      <c r="CJ61" s="2">
        <v>0</v>
      </c>
      <c r="CK61" s="2">
        <v>0</v>
      </c>
      <c r="CL61" s="2">
        <v>0</v>
      </c>
      <c r="CM61" s="2">
        <v>0</v>
      </c>
      <c r="CN61" s="2">
        <v>0</v>
      </c>
      <c r="CO61" s="2">
        <v>0</v>
      </c>
      <c r="CP61" s="1">
        <v>2018</v>
      </c>
      <c r="CQ61" s="6">
        <v>0</v>
      </c>
      <c r="CR61" s="6">
        <v>0</v>
      </c>
      <c r="CS61" s="6">
        <v>0</v>
      </c>
      <c r="CT61" s="6">
        <v>807504</v>
      </c>
      <c r="CU61" s="6">
        <v>0</v>
      </c>
      <c r="CV61" s="6">
        <v>0</v>
      </c>
      <c r="CW61" s="6">
        <v>807504</v>
      </c>
      <c r="CX61" s="6">
        <v>0</v>
      </c>
      <c r="CY61" s="6">
        <v>807504</v>
      </c>
      <c r="CZ61" s="6">
        <v>0</v>
      </c>
      <c r="DA61" s="6">
        <v>807504</v>
      </c>
      <c r="DB61" s="1">
        <v>2012</v>
      </c>
      <c r="DC61" s="1">
        <v>1184514</v>
      </c>
      <c r="DE61" s="1" t="s">
        <v>398</v>
      </c>
      <c r="DF61" s="2">
        <v>9.4055999999999997</v>
      </c>
      <c r="DG61" s="2">
        <v>4.4128210788499999E-5</v>
      </c>
      <c r="DH61" s="7">
        <f t="shared" si="8"/>
        <v>6.5462410307817818E-6</v>
      </c>
      <c r="DI61" s="6">
        <f t="shared" si="9"/>
        <v>2.7499986718338456</v>
      </c>
      <c r="DJ61" s="5">
        <f t="shared" si="10"/>
        <v>5.2861158173204119</v>
      </c>
      <c r="DK61" s="5">
        <f t="shared" si="11"/>
        <v>3.7124982069756918</v>
      </c>
      <c r="DL61" s="9">
        <f t="shared" si="12"/>
        <v>7.1362563533825574</v>
      </c>
      <c r="DM61">
        <f>COUNTIF('Impacted Properties'!$A$1:$A$20,Export_Output_Red_A_4!R61)</f>
        <v>0</v>
      </c>
      <c r="DN61" s="9">
        <f t="shared" si="5"/>
        <v>11000</v>
      </c>
      <c r="DO61" s="9">
        <f t="shared" si="13"/>
        <v>11100</v>
      </c>
      <c r="DP61" s="6">
        <f t="shared" si="7"/>
        <v>5.2861158173204119</v>
      </c>
    </row>
    <row r="62" spans="1:120" ht="30" x14ac:dyDescent="0.25">
      <c r="A62" s="1">
        <v>125051</v>
      </c>
      <c r="B62" s="2">
        <v>2678524</v>
      </c>
      <c r="C62" s="1" t="s">
        <v>739</v>
      </c>
      <c r="H62" s="2">
        <v>11897516.804199999</v>
      </c>
      <c r="I62" s="2">
        <v>16119.6355484</v>
      </c>
      <c r="J62" s="2">
        <v>11897516.582</v>
      </c>
      <c r="K62" s="2">
        <v>16119.6355484</v>
      </c>
      <c r="P62" s="1" t="s">
        <v>740</v>
      </c>
      <c r="Q62" s="1">
        <v>293912</v>
      </c>
      <c r="R62" s="1">
        <v>2678524</v>
      </c>
      <c r="S62" s="1" t="s">
        <v>739</v>
      </c>
      <c r="T62" s="1" t="s">
        <v>741</v>
      </c>
      <c r="U62" s="1" t="s">
        <v>114</v>
      </c>
      <c r="V62" s="2">
        <v>100</v>
      </c>
      <c r="Y62" s="1" t="s">
        <v>742</v>
      </c>
      <c r="AA62" s="1" t="s">
        <v>124</v>
      </c>
      <c r="AB62" s="1" t="s">
        <v>125</v>
      </c>
      <c r="AC62" s="1" t="s">
        <v>743</v>
      </c>
      <c r="AD62" s="1" t="s">
        <v>154</v>
      </c>
      <c r="AE62" s="1" t="s">
        <v>255</v>
      </c>
      <c r="AF62" s="1" t="s">
        <v>256</v>
      </c>
      <c r="AG62" s="1" t="s">
        <v>257</v>
      </c>
      <c r="AH62" s="1" t="s">
        <v>158</v>
      </c>
      <c r="AI62" s="1" t="s">
        <v>744</v>
      </c>
      <c r="AJ62" s="1" t="s">
        <v>745</v>
      </c>
      <c r="AM62" s="1">
        <v>0</v>
      </c>
      <c r="AN62" s="2">
        <v>0</v>
      </c>
      <c r="AQ62" s="1" t="s">
        <v>746</v>
      </c>
      <c r="AS62" s="1" t="s">
        <v>124</v>
      </c>
      <c r="AT62" s="1" t="s">
        <v>125</v>
      </c>
      <c r="AU62" s="1" t="s">
        <v>126</v>
      </c>
      <c r="AV62" s="3" t="s">
        <v>747</v>
      </c>
      <c r="AX62" s="1" t="s">
        <v>128</v>
      </c>
      <c r="BA62" s="1" t="s">
        <v>130</v>
      </c>
      <c r="BB62" s="1" t="s">
        <v>748</v>
      </c>
      <c r="BC62" s="1" t="s">
        <v>749</v>
      </c>
      <c r="BD62" s="1" t="s">
        <v>750</v>
      </c>
      <c r="BE62" s="4">
        <v>38355</v>
      </c>
      <c r="BF62" s="1" t="s">
        <v>230</v>
      </c>
      <c r="BG62" s="2">
        <v>235.12200000000001</v>
      </c>
      <c r="BH62" s="2">
        <v>380.23</v>
      </c>
      <c r="BI62" s="2">
        <v>10241914.32</v>
      </c>
      <c r="BJ62" s="2">
        <v>10241914.32</v>
      </c>
      <c r="BK62" s="2">
        <v>0</v>
      </c>
      <c r="BL62" s="1" t="s">
        <v>255</v>
      </c>
      <c r="BM62" s="1" t="s">
        <v>161</v>
      </c>
      <c r="BP62" s="1" t="s">
        <v>134</v>
      </c>
      <c r="BQ62" s="1" t="s">
        <v>114</v>
      </c>
      <c r="BR62" s="1">
        <v>0</v>
      </c>
      <c r="BS62" s="1">
        <v>0</v>
      </c>
      <c r="BU62" s="1" t="s">
        <v>197</v>
      </c>
      <c r="BX62" s="1">
        <v>0</v>
      </c>
      <c r="BY62" s="1">
        <v>0</v>
      </c>
      <c r="BZ62" s="2">
        <v>0</v>
      </c>
      <c r="CA62" s="1" t="s">
        <v>117</v>
      </c>
      <c r="CB62" s="4">
        <v>40996</v>
      </c>
      <c r="CC62" s="1" t="s">
        <v>137</v>
      </c>
      <c r="CD62" s="1">
        <v>2019</v>
      </c>
      <c r="CE62" s="2">
        <v>0</v>
      </c>
      <c r="CF62" s="2">
        <v>0</v>
      </c>
      <c r="CG62" s="2">
        <v>0</v>
      </c>
      <c r="CH62" s="2">
        <v>0</v>
      </c>
      <c r="CI62" s="2">
        <v>0</v>
      </c>
      <c r="CJ62" s="2">
        <v>0</v>
      </c>
      <c r="CK62" s="2">
        <v>0</v>
      </c>
      <c r="CL62" s="2">
        <v>0</v>
      </c>
      <c r="CM62" s="2">
        <v>0</v>
      </c>
      <c r="CN62" s="2">
        <v>0</v>
      </c>
      <c r="CO62" s="2">
        <v>0</v>
      </c>
      <c r="CP62" s="1">
        <v>2018</v>
      </c>
      <c r="CQ62" s="6">
        <v>0</v>
      </c>
      <c r="CR62" s="6">
        <v>0</v>
      </c>
      <c r="CS62" s="6">
        <v>0</v>
      </c>
      <c r="CT62" s="6">
        <v>0</v>
      </c>
      <c r="CU62" s="6">
        <v>26099</v>
      </c>
      <c r="CV62" s="6">
        <v>2351220</v>
      </c>
      <c r="CW62" s="6">
        <v>2351220</v>
      </c>
      <c r="CX62" s="6">
        <v>2325121</v>
      </c>
      <c r="CY62" s="6">
        <v>26099</v>
      </c>
      <c r="CZ62" s="6">
        <v>0</v>
      </c>
      <c r="DA62" s="6">
        <v>26099</v>
      </c>
      <c r="DB62" s="1">
        <v>2011</v>
      </c>
      <c r="DC62" s="1">
        <v>2584114</v>
      </c>
      <c r="DD62" s="1" t="s">
        <v>158</v>
      </c>
      <c r="DE62" s="1" t="s">
        <v>744</v>
      </c>
      <c r="DF62" s="2">
        <v>379.23</v>
      </c>
      <c r="DG62" s="2">
        <v>30.556374939400001</v>
      </c>
      <c r="DH62" s="7">
        <f t="shared" si="8"/>
        <v>0.12995965898299605</v>
      </c>
      <c r="DI62" s="6">
        <f t="shared" si="9"/>
        <v>0.2295684113865932</v>
      </c>
      <c r="DJ62" s="5">
        <f t="shared" si="10"/>
        <v>305563.74939399998</v>
      </c>
      <c r="DK62" s="5">
        <f t="shared" si="11"/>
        <v>1.5</v>
      </c>
      <c r="DL62" s="9">
        <f t="shared" si="12"/>
        <v>1996553.5385403961</v>
      </c>
      <c r="DM62">
        <f>COUNTIF('Impacted Properties'!$A$1:$A$20,Export_Output_Red_A_4!R62)</f>
        <v>0</v>
      </c>
      <c r="DN62" s="9">
        <f t="shared" si="5"/>
        <v>67000</v>
      </c>
      <c r="DO62" s="9">
        <f t="shared" si="13"/>
        <v>2063600</v>
      </c>
      <c r="DP62" s="6">
        <f t="shared" si="7"/>
        <v>305563.74939399998</v>
      </c>
    </row>
    <row r="63" spans="1:120" ht="30" x14ac:dyDescent="0.25">
      <c r="A63" s="1">
        <v>208114</v>
      </c>
      <c r="B63" s="2">
        <v>2678525</v>
      </c>
      <c r="C63" s="1" t="s">
        <v>751</v>
      </c>
      <c r="H63" s="2">
        <v>4469836.1157400003</v>
      </c>
      <c r="I63" s="2">
        <v>8773.50896861</v>
      </c>
      <c r="J63" s="2">
        <v>4469836.1328100003</v>
      </c>
      <c r="K63" s="2">
        <v>8773.50896861</v>
      </c>
      <c r="P63" s="1" t="s">
        <v>752</v>
      </c>
      <c r="Q63" s="1">
        <v>293913</v>
      </c>
      <c r="R63" s="1">
        <v>2678525</v>
      </c>
      <c r="S63" s="1" t="s">
        <v>751</v>
      </c>
      <c r="T63" s="1" t="s">
        <v>741</v>
      </c>
      <c r="U63" s="1" t="s">
        <v>114</v>
      </c>
      <c r="V63" s="2">
        <v>100</v>
      </c>
      <c r="Y63" s="1" t="s">
        <v>742</v>
      </c>
      <c r="AA63" s="1" t="s">
        <v>124</v>
      </c>
      <c r="AB63" s="1" t="s">
        <v>125</v>
      </c>
      <c r="AC63" s="1" t="s">
        <v>743</v>
      </c>
      <c r="AD63" s="1" t="s">
        <v>154</v>
      </c>
      <c r="AE63" s="1" t="s">
        <v>255</v>
      </c>
      <c r="AF63" s="1" t="s">
        <v>256</v>
      </c>
      <c r="AG63" s="1" t="s">
        <v>257</v>
      </c>
      <c r="AH63" s="1" t="s">
        <v>158</v>
      </c>
      <c r="AI63" s="1" t="s">
        <v>753</v>
      </c>
      <c r="AJ63" s="1" t="s">
        <v>754</v>
      </c>
      <c r="AM63" s="1">
        <v>0</v>
      </c>
      <c r="AN63" s="2">
        <v>0</v>
      </c>
      <c r="AQ63" s="1" t="s">
        <v>746</v>
      </c>
      <c r="AS63" s="1" t="s">
        <v>124</v>
      </c>
      <c r="AT63" s="1" t="s">
        <v>125</v>
      </c>
      <c r="AU63" s="1" t="s">
        <v>126</v>
      </c>
      <c r="AV63" s="3" t="s">
        <v>747</v>
      </c>
      <c r="AX63" s="1" t="s">
        <v>128</v>
      </c>
      <c r="AY63" s="1" t="s">
        <v>190</v>
      </c>
      <c r="BA63" s="1" t="s">
        <v>191</v>
      </c>
      <c r="BB63" s="1" t="s">
        <v>748</v>
      </c>
      <c r="BC63" s="1" t="s">
        <v>749</v>
      </c>
      <c r="BD63" s="1" t="s">
        <v>750</v>
      </c>
      <c r="BE63" s="4">
        <v>38355</v>
      </c>
      <c r="BF63" s="1" t="s">
        <v>230</v>
      </c>
      <c r="BG63" s="2">
        <v>144.10740000000001</v>
      </c>
      <c r="BH63" s="2">
        <v>380.23</v>
      </c>
      <c r="BI63" s="2">
        <v>6277318.3399999999</v>
      </c>
      <c r="BJ63" s="2">
        <v>6277318.3399999999</v>
      </c>
      <c r="BK63" s="2">
        <v>0</v>
      </c>
      <c r="BL63" s="1" t="s">
        <v>255</v>
      </c>
      <c r="BM63" s="1" t="s">
        <v>161</v>
      </c>
      <c r="BP63" s="1" t="s">
        <v>134</v>
      </c>
      <c r="BQ63" s="1" t="s">
        <v>114</v>
      </c>
      <c r="BR63" s="1">
        <v>0</v>
      </c>
      <c r="BS63" s="1">
        <v>0</v>
      </c>
      <c r="BU63" s="1" t="s">
        <v>197</v>
      </c>
      <c r="BX63" s="1">
        <v>0</v>
      </c>
      <c r="BY63" s="1">
        <v>0</v>
      </c>
      <c r="BZ63" s="2">
        <v>0</v>
      </c>
      <c r="CA63" s="1" t="s">
        <v>117</v>
      </c>
      <c r="CB63" s="4">
        <v>40996</v>
      </c>
      <c r="CC63" s="1" t="s">
        <v>137</v>
      </c>
      <c r="CD63" s="1">
        <v>2019</v>
      </c>
      <c r="CE63" s="2">
        <v>0</v>
      </c>
      <c r="CF63" s="2">
        <v>0</v>
      </c>
      <c r="CG63" s="2">
        <v>0</v>
      </c>
      <c r="CH63" s="2">
        <v>0</v>
      </c>
      <c r="CI63" s="2">
        <v>0</v>
      </c>
      <c r="CJ63" s="2">
        <v>0</v>
      </c>
      <c r="CK63" s="2">
        <v>0</v>
      </c>
      <c r="CL63" s="2">
        <v>0</v>
      </c>
      <c r="CM63" s="2">
        <v>0</v>
      </c>
      <c r="CN63" s="2">
        <v>0</v>
      </c>
      <c r="CO63" s="2">
        <v>0</v>
      </c>
      <c r="CP63" s="1">
        <v>2018</v>
      </c>
      <c r="CQ63" s="6">
        <v>0</v>
      </c>
      <c r="CR63" s="6">
        <v>0</v>
      </c>
      <c r="CS63" s="6">
        <v>0</v>
      </c>
      <c r="CT63" s="6">
        <v>0</v>
      </c>
      <c r="CU63" s="6">
        <v>15996</v>
      </c>
      <c r="CV63" s="6">
        <v>1513128</v>
      </c>
      <c r="CW63" s="6">
        <v>1513128</v>
      </c>
      <c r="CX63" s="6">
        <v>1497132</v>
      </c>
      <c r="CY63" s="6">
        <v>15996</v>
      </c>
      <c r="CZ63" s="6">
        <v>0</v>
      </c>
      <c r="DA63" s="6">
        <v>15996</v>
      </c>
      <c r="DB63" s="1">
        <v>2011</v>
      </c>
      <c r="DC63" s="1">
        <v>2584114</v>
      </c>
      <c r="DD63" s="1" t="s">
        <v>158</v>
      </c>
      <c r="DE63" s="1" t="s">
        <v>744</v>
      </c>
      <c r="DF63" s="2">
        <v>379.23</v>
      </c>
      <c r="DG63" s="2">
        <v>9.0077689608899991</v>
      </c>
      <c r="DH63" s="7">
        <f t="shared" si="8"/>
        <v>6.2507331106035374E-2</v>
      </c>
      <c r="DI63" s="6">
        <f t="shared" si="9"/>
        <v>0.24104687990062967</v>
      </c>
      <c r="DJ63" s="5">
        <f t="shared" si="10"/>
        <v>94581.592901813099</v>
      </c>
      <c r="DK63" s="5">
        <f t="shared" si="11"/>
        <v>1.5</v>
      </c>
      <c r="DL63" s="9">
        <f t="shared" si="12"/>
        <v>588567.62390455254</v>
      </c>
      <c r="DM63">
        <f>COUNTIF('Impacted Properties'!$A$1:$A$20,Export_Output_Red_A_4!R63)</f>
        <v>0</v>
      </c>
      <c r="DN63" s="9">
        <f t="shared" si="5"/>
        <v>67000</v>
      </c>
      <c r="DO63" s="9">
        <f t="shared" si="13"/>
        <v>655600</v>
      </c>
      <c r="DP63" s="6">
        <f t="shared" si="7"/>
        <v>94581.592901813099</v>
      </c>
    </row>
    <row r="64" spans="1:120" ht="30" x14ac:dyDescent="0.25">
      <c r="A64" s="1">
        <v>207832</v>
      </c>
      <c r="B64" s="2">
        <v>2703732</v>
      </c>
      <c r="C64" s="1" t="s">
        <v>755</v>
      </c>
      <c r="D64" s="4">
        <v>38601</v>
      </c>
      <c r="H64" s="2">
        <v>175751.56250599999</v>
      </c>
      <c r="I64" s="2">
        <v>1680.38497106</v>
      </c>
      <c r="J64" s="2">
        <v>175751.560547</v>
      </c>
      <c r="K64" s="2">
        <v>1680.38497106</v>
      </c>
      <c r="P64" s="1" t="s">
        <v>756</v>
      </c>
      <c r="Q64" s="1">
        <v>310831</v>
      </c>
      <c r="R64" s="1">
        <v>2703732</v>
      </c>
      <c r="S64" s="1" t="s">
        <v>755</v>
      </c>
      <c r="T64" s="1" t="s">
        <v>757</v>
      </c>
      <c r="U64" s="1" t="s">
        <v>114</v>
      </c>
      <c r="V64" s="2">
        <v>100</v>
      </c>
      <c r="W64" s="1" t="s">
        <v>758</v>
      </c>
      <c r="X64" s="1" t="s">
        <v>759</v>
      </c>
      <c r="Y64" s="1" t="s">
        <v>760</v>
      </c>
      <c r="AA64" s="1" t="s">
        <v>304</v>
      </c>
      <c r="AB64" s="1" t="s">
        <v>125</v>
      </c>
      <c r="AC64" s="1" t="s">
        <v>761</v>
      </c>
      <c r="AD64" s="1" t="s">
        <v>154</v>
      </c>
      <c r="AE64" s="1" t="s">
        <v>762</v>
      </c>
      <c r="AF64" s="1" t="s">
        <v>763</v>
      </c>
      <c r="AG64" s="1" t="s">
        <v>764</v>
      </c>
      <c r="AI64" s="1" t="s">
        <v>765</v>
      </c>
      <c r="AJ64" s="1" t="s">
        <v>766</v>
      </c>
      <c r="AK64" s="1" t="s">
        <v>725</v>
      </c>
      <c r="AL64" s="1" t="s">
        <v>767</v>
      </c>
      <c r="AM64" s="1">
        <v>0</v>
      </c>
      <c r="AN64" s="2">
        <v>0</v>
      </c>
      <c r="AO64" s="1" t="s">
        <v>768</v>
      </c>
      <c r="AP64" s="1" t="s">
        <v>145</v>
      </c>
      <c r="AQ64" s="1" t="s">
        <v>146</v>
      </c>
      <c r="AR64" s="1" t="s">
        <v>147</v>
      </c>
      <c r="AS64" s="1" t="s">
        <v>124</v>
      </c>
      <c r="AT64" s="1" t="s">
        <v>125</v>
      </c>
      <c r="AU64" s="1" t="s">
        <v>126</v>
      </c>
      <c r="AV64" s="3" t="s">
        <v>769</v>
      </c>
      <c r="AW64" s="1" t="s">
        <v>208</v>
      </c>
      <c r="AX64" s="1" t="s">
        <v>128</v>
      </c>
      <c r="AY64" s="1" t="s">
        <v>190</v>
      </c>
      <c r="BA64" s="1" t="s">
        <v>209</v>
      </c>
      <c r="BB64" s="1" t="s">
        <v>770</v>
      </c>
      <c r="BC64" s="1" t="s">
        <v>771</v>
      </c>
      <c r="BD64" s="1" t="s">
        <v>772</v>
      </c>
      <c r="BE64" s="4">
        <v>41767</v>
      </c>
      <c r="BF64" s="1" t="s">
        <v>773</v>
      </c>
      <c r="BG64" s="2">
        <v>4.0321999999999996</v>
      </c>
      <c r="BH64" s="2">
        <v>4.0321999999999996</v>
      </c>
      <c r="BI64" s="2">
        <v>175642.63</v>
      </c>
      <c r="BJ64" s="2">
        <v>175642.63</v>
      </c>
      <c r="BK64" s="2">
        <v>46597</v>
      </c>
      <c r="BM64" s="1" t="s">
        <v>194</v>
      </c>
      <c r="BN64" s="1" t="s">
        <v>774</v>
      </c>
      <c r="BO64" s="1" t="s">
        <v>775</v>
      </c>
      <c r="BP64" s="1" t="s">
        <v>134</v>
      </c>
      <c r="BQ64" s="1" t="s">
        <v>135</v>
      </c>
      <c r="BR64" s="1">
        <v>2014</v>
      </c>
      <c r="BS64" s="1">
        <v>2014</v>
      </c>
      <c r="BT64" s="1" t="s">
        <v>214</v>
      </c>
      <c r="BU64" s="1" t="s">
        <v>194</v>
      </c>
      <c r="BX64" s="1">
        <v>1</v>
      </c>
      <c r="BY64" s="1">
        <v>0</v>
      </c>
      <c r="BZ64" s="2">
        <v>100</v>
      </c>
      <c r="CA64" s="1" t="s">
        <v>117</v>
      </c>
      <c r="CB64" s="4">
        <v>41795</v>
      </c>
      <c r="CC64" s="1" t="s">
        <v>137</v>
      </c>
      <c r="CD64" s="1">
        <v>2019</v>
      </c>
      <c r="CE64" s="2">
        <v>0</v>
      </c>
      <c r="CF64" s="2">
        <v>0</v>
      </c>
      <c r="CG64" s="2">
        <v>0</v>
      </c>
      <c r="CH64" s="2">
        <v>0</v>
      </c>
      <c r="CI64" s="2">
        <v>0</v>
      </c>
      <c r="CJ64" s="2">
        <v>0</v>
      </c>
      <c r="CK64" s="2">
        <v>0</v>
      </c>
      <c r="CL64" s="2">
        <v>0</v>
      </c>
      <c r="CM64" s="2">
        <v>0</v>
      </c>
      <c r="CN64" s="2">
        <v>0</v>
      </c>
      <c r="CO64" s="2">
        <v>0</v>
      </c>
      <c r="CP64" s="1">
        <v>2018</v>
      </c>
      <c r="CQ64" s="6">
        <v>0</v>
      </c>
      <c r="CR64" s="6">
        <v>4863050</v>
      </c>
      <c r="CS64" s="6">
        <v>0</v>
      </c>
      <c r="CT64" s="6">
        <v>1756426</v>
      </c>
      <c r="CU64" s="6">
        <v>0</v>
      </c>
      <c r="CV64" s="6">
        <v>0</v>
      </c>
      <c r="CW64" s="6">
        <v>6619476</v>
      </c>
      <c r="CX64" s="6">
        <v>0</v>
      </c>
      <c r="CY64" s="6">
        <v>6619476</v>
      </c>
      <c r="CZ64" s="6">
        <v>0</v>
      </c>
      <c r="DA64" s="6">
        <v>6619476</v>
      </c>
      <c r="DB64" s="1">
        <v>0</v>
      </c>
      <c r="DC64" s="1">
        <v>0</v>
      </c>
      <c r="DF64" s="2">
        <v>0</v>
      </c>
      <c r="DG64" s="2">
        <v>1.5659998087700001E-2</v>
      </c>
      <c r="DH64" s="7">
        <f t="shared" si="8"/>
        <v>3.8837354957632557E-3</v>
      </c>
      <c r="DI64" s="6">
        <f t="shared" si="9"/>
        <v>9.9999982919864046</v>
      </c>
      <c r="DJ64" s="5">
        <f t="shared" si="10"/>
        <v>6821.4940018814723</v>
      </c>
      <c r="DK64" s="5">
        <f t="shared" si="11"/>
        <v>13.499997694181648</v>
      </c>
      <c r="DL64" s="9">
        <f t="shared" si="12"/>
        <v>9209.0169025399882</v>
      </c>
      <c r="DM64">
        <f>COUNTIF('Impacted Properties'!$A$1:$A$20,Export_Output_Red_A_4!R64)</f>
        <v>0</v>
      </c>
      <c r="DN64" s="9">
        <f t="shared" si="5"/>
        <v>11000</v>
      </c>
      <c r="DO64" s="9">
        <f t="shared" si="13"/>
        <v>20300</v>
      </c>
      <c r="DP64" s="6">
        <f t="shared" si="7"/>
        <v>6821.4940018814723</v>
      </c>
    </row>
    <row r="65" spans="1:120" x14ac:dyDescent="0.25">
      <c r="A65" s="1">
        <v>26691</v>
      </c>
      <c r="B65" s="2">
        <v>2728039</v>
      </c>
      <c r="C65" s="1" t="s">
        <v>776</v>
      </c>
      <c r="H65" s="2">
        <v>0</v>
      </c>
      <c r="I65" s="2">
        <v>0</v>
      </c>
      <c r="J65" s="2">
        <v>59710.9921875</v>
      </c>
      <c r="K65" s="2">
        <v>1570.1714870400001</v>
      </c>
      <c r="P65" s="1" t="s">
        <v>777</v>
      </c>
      <c r="Q65" s="1">
        <v>329498</v>
      </c>
      <c r="R65" s="1">
        <v>2728039</v>
      </c>
      <c r="S65" s="1" t="s">
        <v>776</v>
      </c>
      <c r="T65" s="1" t="s">
        <v>422</v>
      </c>
      <c r="U65" s="1" t="s">
        <v>114</v>
      </c>
      <c r="V65" s="2">
        <v>100</v>
      </c>
      <c r="X65" s="1" t="s">
        <v>423</v>
      </c>
      <c r="Y65" s="1" t="s">
        <v>424</v>
      </c>
      <c r="AA65" s="1" t="s">
        <v>236</v>
      </c>
      <c r="AB65" s="1" t="s">
        <v>125</v>
      </c>
      <c r="AC65" s="1" t="s">
        <v>425</v>
      </c>
      <c r="AD65" s="1" t="s">
        <v>154</v>
      </c>
      <c r="AE65" s="1" t="s">
        <v>410</v>
      </c>
      <c r="AF65" s="1" t="s">
        <v>411</v>
      </c>
      <c r="AG65" s="1" t="s">
        <v>412</v>
      </c>
      <c r="AH65" s="1" t="s">
        <v>121</v>
      </c>
      <c r="AI65" s="1" t="s">
        <v>778</v>
      </c>
      <c r="AJ65" s="1" t="s">
        <v>779</v>
      </c>
      <c r="AM65" s="1">
        <v>0</v>
      </c>
      <c r="AN65" s="2">
        <v>0</v>
      </c>
      <c r="AX65" s="1" t="s">
        <v>128</v>
      </c>
      <c r="AY65" s="1" t="s">
        <v>190</v>
      </c>
      <c r="BA65" s="1" t="s">
        <v>191</v>
      </c>
      <c r="BD65" s="1" t="s">
        <v>780</v>
      </c>
      <c r="BE65" s="4">
        <v>42915</v>
      </c>
      <c r="BF65" s="1" t="s">
        <v>174</v>
      </c>
      <c r="BG65" s="2">
        <v>1.28</v>
      </c>
      <c r="BH65" s="2">
        <v>0</v>
      </c>
      <c r="BI65" s="2">
        <v>55756.800000000003</v>
      </c>
      <c r="BJ65" s="2">
        <v>55756.800000000003</v>
      </c>
      <c r="BK65" s="2">
        <v>0</v>
      </c>
      <c r="BL65" s="1" t="s">
        <v>410</v>
      </c>
      <c r="BM65" s="1" t="s">
        <v>221</v>
      </c>
      <c r="BP65" s="1" t="s">
        <v>134</v>
      </c>
      <c r="BQ65" s="1" t="s">
        <v>114</v>
      </c>
      <c r="BR65" s="1">
        <v>0</v>
      </c>
      <c r="BS65" s="1">
        <v>0</v>
      </c>
      <c r="BU65" s="1" t="s">
        <v>197</v>
      </c>
      <c r="BX65" s="1">
        <v>0</v>
      </c>
      <c r="BY65" s="1">
        <v>0</v>
      </c>
      <c r="BZ65" s="2">
        <v>0</v>
      </c>
      <c r="CA65" s="1" t="s">
        <v>117</v>
      </c>
      <c r="CB65" s="4">
        <v>42376</v>
      </c>
      <c r="CC65" s="1" t="s">
        <v>137</v>
      </c>
      <c r="CD65" s="1">
        <v>2019</v>
      </c>
      <c r="CE65" s="2">
        <v>0</v>
      </c>
      <c r="CF65" s="2">
        <v>0</v>
      </c>
      <c r="CG65" s="2">
        <v>0</v>
      </c>
      <c r="CH65" s="2">
        <v>0</v>
      </c>
      <c r="CI65" s="2">
        <v>0</v>
      </c>
      <c r="CJ65" s="2">
        <v>0</v>
      </c>
      <c r="CK65" s="2">
        <v>0</v>
      </c>
      <c r="CL65" s="2">
        <v>0</v>
      </c>
      <c r="CM65" s="2">
        <v>0</v>
      </c>
      <c r="CN65" s="2">
        <v>0</v>
      </c>
      <c r="CO65" s="2">
        <v>0</v>
      </c>
      <c r="CP65" s="1">
        <v>2018</v>
      </c>
      <c r="CQ65" s="6">
        <v>0</v>
      </c>
      <c r="CR65" s="6">
        <v>0</v>
      </c>
      <c r="CS65" s="6">
        <v>0</v>
      </c>
      <c r="CT65" s="6">
        <v>139392</v>
      </c>
      <c r="CU65" s="6">
        <v>0</v>
      </c>
      <c r="CV65" s="6">
        <v>0</v>
      </c>
      <c r="CW65" s="6">
        <v>139392</v>
      </c>
      <c r="CX65" s="6">
        <v>0</v>
      </c>
      <c r="CY65" s="6">
        <v>139392</v>
      </c>
      <c r="CZ65" s="6">
        <v>0</v>
      </c>
      <c r="DA65" s="6">
        <v>139392</v>
      </c>
      <c r="DB65" s="1">
        <v>2016</v>
      </c>
      <c r="DC65" s="1">
        <v>2647851</v>
      </c>
      <c r="DD65" s="1" t="s">
        <v>121</v>
      </c>
      <c r="DE65" s="1" t="s">
        <v>670</v>
      </c>
      <c r="DF65" s="2">
        <v>36.07</v>
      </c>
      <c r="DG65" s="2">
        <v>5.0580858675599999E-2</v>
      </c>
      <c r="DH65" s="7">
        <f t="shared" si="8"/>
        <v>3.95162958403125E-2</v>
      </c>
      <c r="DI65" s="6">
        <f t="shared" si="9"/>
        <v>2.5</v>
      </c>
      <c r="DJ65" s="5">
        <f t="shared" si="10"/>
        <v>5508.25550977284</v>
      </c>
      <c r="DK65" s="5">
        <f t="shared" si="11"/>
        <v>3.375</v>
      </c>
      <c r="DL65" s="9">
        <f t="shared" si="12"/>
        <v>7436.1449381933344</v>
      </c>
      <c r="DM65">
        <f>COUNTIF('Impacted Properties'!$A$1:$A$20,Export_Output_Red_A_4!R65)</f>
        <v>0</v>
      </c>
      <c r="DN65" s="9">
        <f t="shared" si="5"/>
        <v>11000</v>
      </c>
      <c r="DO65" s="9">
        <f t="shared" si="13"/>
        <v>18500</v>
      </c>
      <c r="DP65" s="6">
        <f t="shared" si="7"/>
        <v>5508.25550977284</v>
      </c>
    </row>
    <row r="66" spans="1:120" x14ac:dyDescent="0.25">
      <c r="DG66" s="2">
        <f>SUM(DG2:DG65)</f>
        <v>364.39625848452147</v>
      </c>
      <c r="DH66" s="5"/>
      <c r="DI66" s="5"/>
      <c r="DJ66" s="5">
        <f t="shared" ref="DJ66:DP66" si="14">SUM(DJ2:DJ65)</f>
        <v>4836624.2732371809</v>
      </c>
      <c r="DK66" s="8">
        <f t="shared" si="14"/>
        <v>134.97941517679459</v>
      </c>
      <c r="DL66" s="6">
        <f t="shared" si="14"/>
        <v>25353707.475642588</v>
      </c>
      <c r="DM66">
        <f t="shared" si="14"/>
        <v>20</v>
      </c>
      <c r="DN66" s="10">
        <f t="shared" si="14"/>
        <v>3560000</v>
      </c>
      <c r="DO66" s="12">
        <f t="shared" si="14"/>
        <v>24553500</v>
      </c>
      <c r="DP66" s="5">
        <f t="shared" si="14"/>
        <v>4110609.0648538657</v>
      </c>
    </row>
    <row r="67" spans="1:120" x14ac:dyDescent="0.25">
      <c r="DO67" s="11">
        <f>DO66/DP66</f>
        <v>5.9732024166284683</v>
      </c>
    </row>
  </sheetData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D0703-2FB5-4FB2-AD64-4E75C7225CD5}">
  <dimension ref="A1:A20"/>
  <sheetViews>
    <sheetView workbookViewId="0">
      <selection activeCell="C8" sqref="C8"/>
    </sheetView>
  </sheetViews>
  <sheetFormatPr defaultRowHeight="15" x14ac:dyDescent="0.25"/>
  <cols>
    <col min="1" max="1" width="19.7109375" bestFit="1" customWidth="1"/>
  </cols>
  <sheetData>
    <row r="1" spans="1:1" x14ac:dyDescent="0.25">
      <c r="A1" s="1">
        <v>1201256</v>
      </c>
    </row>
    <row r="2" spans="1:1" x14ac:dyDescent="0.25">
      <c r="A2" s="1">
        <v>1198377</v>
      </c>
    </row>
    <row r="3" spans="1:1" x14ac:dyDescent="0.25">
      <c r="A3" s="1">
        <v>2124213</v>
      </c>
    </row>
    <row r="4" spans="1:1" x14ac:dyDescent="0.25">
      <c r="A4" s="1">
        <v>2124213</v>
      </c>
    </row>
    <row r="5" spans="1:1" x14ac:dyDescent="0.25">
      <c r="A5" s="1">
        <v>2653505</v>
      </c>
    </row>
    <row r="6" spans="1:1" x14ac:dyDescent="0.25">
      <c r="A6" s="1">
        <v>2075014</v>
      </c>
    </row>
    <row r="7" spans="1:1" x14ac:dyDescent="0.25">
      <c r="A7" s="1">
        <v>2075014</v>
      </c>
    </row>
    <row r="8" spans="1:1" x14ac:dyDescent="0.25">
      <c r="A8" s="1">
        <v>1201247</v>
      </c>
    </row>
    <row r="9" spans="1:1" x14ac:dyDescent="0.25">
      <c r="A9" s="1">
        <v>2121208</v>
      </c>
    </row>
    <row r="10" spans="1:1" x14ac:dyDescent="0.25">
      <c r="A10" s="1">
        <v>1184471</v>
      </c>
    </row>
    <row r="11" spans="1:1" x14ac:dyDescent="0.25">
      <c r="A11" s="1">
        <v>1184471</v>
      </c>
    </row>
    <row r="12" spans="1:1" x14ac:dyDescent="0.25">
      <c r="A12" s="1">
        <v>1184471</v>
      </c>
    </row>
    <row r="13" spans="1:1" x14ac:dyDescent="0.25">
      <c r="A13" s="1">
        <v>2124251</v>
      </c>
    </row>
    <row r="14" spans="1:1" x14ac:dyDescent="0.25">
      <c r="A14" s="1">
        <v>1198689</v>
      </c>
    </row>
    <row r="15" spans="1:1" x14ac:dyDescent="0.25">
      <c r="A15" s="1">
        <v>1222867</v>
      </c>
    </row>
    <row r="16" spans="1:1" x14ac:dyDescent="0.25">
      <c r="A16" s="1">
        <v>1222858</v>
      </c>
    </row>
    <row r="17" spans="1:1" x14ac:dyDescent="0.25">
      <c r="A17" s="1">
        <v>2646251</v>
      </c>
    </row>
    <row r="18" spans="1:1" x14ac:dyDescent="0.25">
      <c r="A18" s="1">
        <v>1197591</v>
      </c>
    </row>
    <row r="19" spans="1:1" x14ac:dyDescent="0.25">
      <c r="A19" s="1">
        <v>1197564</v>
      </c>
    </row>
    <row r="20" spans="1:1" x14ac:dyDescent="0.25">
      <c r="A20" s="1">
        <v>2646456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Export_Output_Red_A_4</vt:lpstr>
      <vt:lpstr>Impacted Properties</vt:lpstr>
      <vt:lpstr>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Harper, Kristen E</dc:creator>
  <cp:lastModifiedBy>Williams, David C</cp:lastModifiedBy>
  <dcterms:created xsi:type="dcterms:W3CDTF">2018-09-22T01:20:50Z</dcterms:created>
  <dcterms:modified xsi:type="dcterms:W3CDTF">2019-04-29T15:13:49Z</dcterms:modified>
</cp:coreProperties>
</file>