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dcwilliams\Documents\US380\Cost Estimates\ROW Spreadsheets\2019 Public Meetings\Acres of Need\"/>
    </mc:Choice>
  </mc:AlternateContent>
  <xr:revisionPtr revIDLastSave="0" documentId="13_ncr:1_{017D7641-9424-4C49-9C26-6F91230854D8}" xr6:coauthVersionLast="41" xr6:coauthVersionMax="41" xr10:uidLastSave="{00000000-0000-0000-0000-000000000000}"/>
  <bookViews>
    <workbookView xWindow="3648" yWindow="960" windowWidth="17280" windowHeight="8964" xr2:uid="{00000000-000D-0000-FFFF-FFFF00000000}"/>
  </bookViews>
  <sheets>
    <sheet name="Export_Output_Green_1" sheetId="1" r:id="rId1"/>
    <sheet name="Impacted Properties" sheetId="2" r:id="rId2"/>
  </sheets>
  <definedNames>
    <definedName name="_xlnm._FilterDatabase" localSheetId="0" hidden="1">Export_Output_Green_1!$A$1:$DL$54</definedName>
    <definedName name="_xlnm.Database">Export_Output_Green_1!$A$1:$DG$51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K51" i="1" l="1"/>
  <c r="DK50" i="1"/>
  <c r="DK49" i="1"/>
  <c r="DK48" i="1"/>
  <c r="DK47" i="1"/>
  <c r="DK46" i="1"/>
  <c r="DK45" i="1"/>
  <c r="DK44" i="1"/>
  <c r="DK43" i="1"/>
  <c r="DK42" i="1"/>
  <c r="DK41" i="1"/>
  <c r="DK40" i="1"/>
  <c r="DK39" i="1"/>
  <c r="DK38" i="1"/>
  <c r="DK37" i="1"/>
  <c r="DK36" i="1"/>
  <c r="DK35" i="1"/>
  <c r="DK34" i="1"/>
  <c r="DK33" i="1"/>
  <c r="DK32" i="1"/>
  <c r="DK31" i="1"/>
  <c r="DK30" i="1"/>
  <c r="DK29" i="1"/>
  <c r="DK28" i="1"/>
  <c r="DK27" i="1"/>
  <c r="DK26" i="1"/>
  <c r="DK25" i="1"/>
  <c r="DK24" i="1"/>
  <c r="DK23" i="1"/>
  <c r="DK22" i="1"/>
  <c r="DK21" i="1"/>
  <c r="DK20" i="1"/>
  <c r="DK19" i="1"/>
  <c r="DK18" i="1"/>
  <c r="DK17" i="1"/>
  <c r="DK16" i="1"/>
  <c r="DK15" i="1"/>
  <c r="DK14" i="1"/>
  <c r="DK13" i="1"/>
  <c r="DK12" i="1"/>
  <c r="DK11" i="1"/>
  <c r="DK10" i="1"/>
  <c r="DK9" i="1"/>
  <c r="DK8" i="1"/>
  <c r="DK7" i="1"/>
  <c r="DK6" i="1"/>
  <c r="DK5" i="1"/>
  <c r="DK4" i="1"/>
  <c r="DK3" i="1"/>
  <c r="DK2" i="1"/>
  <c r="DO14" i="1" l="1"/>
  <c r="DO22" i="1"/>
  <c r="DO23" i="1"/>
  <c r="DO24" i="1"/>
  <c r="DO43" i="1"/>
  <c r="DL3" i="1"/>
  <c r="DO3" i="1" s="1"/>
  <c r="DL4" i="1"/>
  <c r="DO4" i="1" s="1"/>
  <c r="DL5" i="1"/>
  <c r="DO5" i="1" s="1"/>
  <c r="DL6" i="1"/>
  <c r="DO6" i="1" s="1"/>
  <c r="DL7" i="1"/>
  <c r="DO7" i="1" s="1"/>
  <c r="DL8" i="1"/>
  <c r="DO8" i="1" s="1"/>
  <c r="DL9" i="1"/>
  <c r="DO9" i="1" s="1"/>
  <c r="DL10" i="1"/>
  <c r="DO10" i="1" s="1"/>
  <c r="DL11" i="1"/>
  <c r="DO11" i="1" s="1"/>
  <c r="DL12" i="1"/>
  <c r="DO12" i="1" s="1"/>
  <c r="DL13" i="1"/>
  <c r="DO13" i="1" s="1"/>
  <c r="DL14" i="1"/>
  <c r="DL15" i="1"/>
  <c r="DO15" i="1" s="1"/>
  <c r="DL16" i="1"/>
  <c r="DO16" i="1" s="1"/>
  <c r="DL17" i="1"/>
  <c r="DO17" i="1" s="1"/>
  <c r="DL18" i="1"/>
  <c r="DO18" i="1" s="1"/>
  <c r="DL19" i="1"/>
  <c r="DO19" i="1" s="1"/>
  <c r="DL20" i="1"/>
  <c r="DO20" i="1" s="1"/>
  <c r="DL21" i="1"/>
  <c r="DO21" i="1" s="1"/>
  <c r="DL22" i="1"/>
  <c r="DL23" i="1"/>
  <c r="DL24" i="1"/>
  <c r="DL25" i="1"/>
  <c r="DO25" i="1" s="1"/>
  <c r="DL26" i="1"/>
  <c r="DO26" i="1" s="1"/>
  <c r="DL27" i="1"/>
  <c r="DO27" i="1" s="1"/>
  <c r="DL28" i="1"/>
  <c r="DO28" i="1" s="1"/>
  <c r="DL29" i="1"/>
  <c r="DO29" i="1" s="1"/>
  <c r="DL30" i="1"/>
  <c r="DO30" i="1" s="1"/>
  <c r="DL31" i="1"/>
  <c r="DO31" i="1" s="1"/>
  <c r="DL32" i="1"/>
  <c r="DO32" i="1" s="1"/>
  <c r="DL33" i="1"/>
  <c r="DO33" i="1" s="1"/>
  <c r="DL34" i="1"/>
  <c r="DO34" i="1" s="1"/>
  <c r="DL35" i="1"/>
  <c r="DO35" i="1" s="1"/>
  <c r="DL36" i="1"/>
  <c r="DO36" i="1" s="1"/>
  <c r="DL37" i="1"/>
  <c r="DO37" i="1" s="1"/>
  <c r="DL38" i="1"/>
  <c r="DO38" i="1" s="1"/>
  <c r="DL39" i="1"/>
  <c r="DO39" i="1" s="1"/>
  <c r="DL40" i="1"/>
  <c r="DO40" i="1" s="1"/>
  <c r="DL41" i="1"/>
  <c r="DO41" i="1" s="1"/>
  <c r="DL42" i="1"/>
  <c r="DO42" i="1" s="1"/>
  <c r="DL43" i="1"/>
  <c r="DL44" i="1"/>
  <c r="DO44" i="1" s="1"/>
  <c r="DL45" i="1"/>
  <c r="DO45" i="1" s="1"/>
  <c r="DL46" i="1"/>
  <c r="DO46" i="1" s="1"/>
  <c r="DL47" i="1"/>
  <c r="DO47" i="1" s="1"/>
  <c r="DL48" i="1"/>
  <c r="DO48" i="1" s="1"/>
  <c r="DL49" i="1"/>
  <c r="DO49" i="1" s="1"/>
  <c r="DL50" i="1"/>
  <c r="DO50" i="1" s="1"/>
  <c r="DL51" i="1"/>
  <c r="DO51" i="1" s="1"/>
  <c r="DL2" i="1"/>
  <c r="DO2" i="1" s="1"/>
  <c r="DJ3" i="1"/>
  <c r="DJ4" i="1"/>
  <c r="DJ5" i="1"/>
  <c r="DJ6" i="1"/>
  <c r="DJ7" i="1"/>
  <c r="DJ8" i="1"/>
  <c r="DJ9" i="1"/>
  <c r="DJ10" i="1"/>
  <c r="DJ11" i="1"/>
  <c r="DJ12" i="1"/>
  <c r="DJ13" i="1"/>
  <c r="DJ14" i="1"/>
  <c r="DJ15" i="1"/>
  <c r="DJ16" i="1"/>
  <c r="DJ17" i="1"/>
  <c r="DJ18" i="1"/>
  <c r="DJ19" i="1"/>
  <c r="DJ20" i="1"/>
  <c r="DJ21" i="1"/>
  <c r="DJ22" i="1"/>
  <c r="DJ23" i="1"/>
  <c r="DJ24" i="1"/>
  <c r="DJ25" i="1"/>
  <c r="DJ26" i="1"/>
  <c r="DJ27" i="1"/>
  <c r="DJ28" i="1"/>
  <c r="DJ29" i="1"/>
  <c r="DJ30" i="1"/>
  <c r="DJ31" i="1"/>
  <c r="DJ32" i="1"/>
  <c r="DJ33" i="1"/>
  <c r="DJ34" i="1"/>
  <c r="DJ35" i="1"/>
  <c r="DJ36" i="1"/>
  <c r="DJ37" i="1"/>
  <c r="DJ38" i="1"/>
  <c r="DJ39" i="1"/>
  <c r="DJ40" i="1"/>
  <c r="DJ41" i="1"/>
  <c r="DJ42" i="1"/>
  <c r="DJ43" i="1"/>
  <c r="DJ44" i="1"/>
  <c r="DJ45" i="1"/>
  <c r="DJ46" i="1"/>
  <c r="DJ47" i="1"/>
  <c r="DJ48" i="1"/>
  <c r="DJ49" i="1"/>
  <c r="DJ50" i="1"/>
  <c r="DJ51" i="1"/>
  <c r="DJ2" i="1"/>
  <c r="DI2" i="1"/>
  <c r="DN3" i="1"/>
  <c r="DN4" i="1"/>
  <c r="DN5" i="1"/>
  <c r="DN6" i="1"/>
  <c r="DN7" i="1"/>
  <c r="DN8" i="1"/>
  <c r="DN9" i="1"/>
  <c r="DN10" i="1"/>
  <c r="DN11" i="1"/>
  <c r="DN12" i="1"/>
  <c r="DN13" i="1"/>
  <c r="DN14" i="1"/>
  <c r="DN15" i="1"/>
  <c r="DN16" i="1"/>
  <c r="DN17" i="1"/>
  <c r="DN18" i="1"/>
  <c r="DN19" i="1"/>
  <c r="DN20" i="1"/>
  <c r="DN21" i="1"/>
  <c r="DN22" i="1"/>
  <c r="DN23" i="1"/>
  <c r="DN24" i="1"/>
  <c r="DN25" i="1"/>
  <c r="DN26" i="1"/>
  <c r="DN27" i="1"/>
  <c r="DN28" i="1"/>
  <c r="DN29" i="1"/>
  <c r="DN30" i="1"/>
  <c r="DN31" i="1"/>
  <c r="DN32" i="1"/>
  <c r="DN33" i="1"/>
  <c r="DN34" i="1"/>
  <c r="DN35" i="1"/>
  <c r="DN36" i="1"/>
  <c r="DN37" i="1"/>
  <c r="DN38" i="1"/>
  <c r="DN39" i="1"/>
  <c r="DN40" i="1"/>
  <c r="DN41" i="1"/>
  <c r="DN42" i="1"/>
  <c r="DN43" i="1"/>
  <c r="DN44" i="1"/>
  <c r="DN45" i="1"/>
  <c r="DN46" i="1"/>
  <c r="DN47" i="1"/>
  <c r="DN48" i="1"/>
  <c r="DN49" i="1"/>
  <c r="DN50" i="1"/>
  <c r="DN51" i="1"/>
  <c r="DN2" i="1"/>
  <c r="DM16" i="1" l="1"/>
  <c r="DM17" i="1"/>
  <c r="DM18" i="1"/>
  <c r="DM19" i="1"/>
  <c r="DM20" i="1"/>
  <c r="DM21" i="1"/>
  <c r="DM22" i="1"/>
  <c r="DM23" i="1"/>
  <c r="DM24" i="1"/>
  <c r="DM25" i="1"/>
  <c r="DM26" i="1"/>
  <c r="DM27" i="1"/>
  <c r="DM28" i="1"/>
  <c r="DM29" i="1"/>
  <c r="DM30" i="1"/>
  <c r="DM31" i="1"/>
  <c r="DM32" i="1"/>
  <c r="DM33" i="1"/>
  <c r="DM34" i="1"/>
  <c r="DM35" i="1"/>
  <c r="DM36" i="1"/>
  <c r="DM37" i="1"/>
  <c r="DM38" i="1"/>
  <c r="DM39" i="1"/>
  <c r="DM40" i="1"/>
  <c r="DM41" i="1"/>
  <c r="DM42" i="1"/>
  <c r="DM43" i="1"/>
  <c r="DM44" i="1"/>
  <c r="DM45" i="1"/>
  <c r="DM46" i="1"/>
  <c r="DM47" i="1"/>
  <c r="DM48" i="1"/>
  <c r="DM49" i="1"/>
  <c r="DM50" i="1"/>
  <c r="DM51" i="1"/>
  <c r="DM7" i="1"/>
  <c r="DM8" i="1"/>
  <c r="DM9" i="1"/>
  <c r="DM10" i="1"/>
  <c r="DM11" i="1"/>
  <c r="DM12" i="1"/>
  <c r="DM13" i="1"/>
  <c r="DM14" i="1"/>
  <c r="DM15" i="1"/>
  <c r="DM3" i="1"/>
  <c r="DM4" i="1"/>
  <c r="DM5" i="1"/>
  <c r="DM6" i="1"/>
  <c r="DM2" i="1"/>
  <c r="DM52" i="1" l="1"/>
  <c r="DI46" i="1" l="1"/>
  <c r="DH3" i="1"/>
  <c r="DI3" i="1"/>
  <c r="DH4" i="1"/>
  <c r="DI4" i="1"/>
  <c r="DH5" i="1"/>
  <c r="DI5" i="1"/>
  <c r="DH6" i="1"/>
  <c r="DI6" i="1"/>
  <c r="DH7" i="1"/>
  <c r="DI7" i="1"/>
  <c r="DH8" i="1"/>
  <c r="DI8" i="1"/>
  <c r="DH9" i="1"/>
  <c r="DI9" i="1"/>
  <c r="DH10" i="1"/>
  <c r="DI10" i="1"/>
  <c r="DH11" i="1"/>
  <c r="DI11" i="1"/>
  <c r="DH12" i="1"/>
  <c r="DI12" i="1"/>
  <c r="DH13" i="1"/>
  <c r="DI13" i="1"/>
  <c r="DH14" i="1"/>
  <c r="DI14" i="1"/>
  <c r="DH15" i="1"/>
  <c r="DI15" i="1"/>
  <c r="DH16" i="1"/>
  <c r="DI16" i="1"/>
  <c r="DH17" i="1"/>
  <c r="DI17" i="1"/>
  <c r="DH18" i="1"/>
  <c r="DI18" i="1"/>
  <c r="DH19" i="1"/>
  <c r="DI19" i="1"/>
  <c r="DH20" i="1"/>
  <c r="DI20" i="1"/>
  <c r="DH21" i="1"/>
  <c r="DI21" i="1"/>
  <c r="DH22" i="1"/>
  <c r="DI22" i="1"/>
  <c r="DH23" i="1"/>
  <c r="DI23" i="1"/>
  <c r="DH24" i="1"/>
  <c r="DI24" i="1"/>
  <c r="DH25" i="1"/>
  <c r="DI25" i="1"/>
  <c r="DH26" i="1"/>
  <c r="DI26" i="1"/>
  <c r="DH27" i="1"/>
  <c r="DI27" i="1"/>
  <c r="DH28" i="1"/>
  <c r="DI28" i="1"/>
  <c r="DH29" i="1"/>
  <c r="DI29" i="1"/>
  <c r="DH30" i="1"/>
  <c r="DI30" i="1"/>
  <c r="DH31" i="1"/>
  <c r="DI31" i="1"/>
  <c r="DH32" i="1"/>
  <c r="DI32" i="1"/>
  <c r="DH33" i="1"/>
  <c r="DI33" i="1"/>
  <c r="DH34" i="1"/>
  <c r="DI34" i="1"/>
  <c r="DH35" i="1"/>
  <c r="DI35" i="1"/>
  <c r="DH36" i="1"/>
  <c r="DI36" i="1"/>
  <c r="DH37" i="1"/>
  <c r="DI37" i="1"/>
  <c r="DH38" i="1"/>
  <c r="DI38" i="1"/>
  <c r="DH39" i="1"/>
  <c r="DI39" i="1"/>
  <c r="DH40" i="1"/>
  <c r="DI40" i="1"/>
  <c r="DH41" i="1"/>
  <c r="DI41" i="1"/>
  <c r="DH42" i="1"/>
  <c r="DI42" i="1"/>
  <c r="DH43" i="1"/>
  <c r="DI43" i="1"/>
  <c r="DH44" i="1"/>
  <c r="DI44" i="1"/>
  <c r="DH45" i="1"/>
  <c r="DI45" i="1"/>
  <c r="DH46" i="1"/>
  <c r="DH47" i="1"/>
  <c r="DI47" i="1"/>
  <c r="DH48" i="1"/>
  <c r="DI48" i="1"/>
  <c r="DH49" i="1"/>
  <c r="DI49" i="1"/>
  <c r="DH50" i="1"/>
  <c r="DI50" i="1"/>
  <c r="DH51" i="1"/>
  <c r="DI51" i="1"/>
  <c r="DH2" i="1"/>
  <c r="DI53" i="1" l="1"/>
  <c r="DI54" i="1"/>
  <c r="CW54" i="1"/>
  <c r="DG52" i="1" l="1"/>
  <c r="DJ52" i="1" s="1"/>
  <c r="DL52" i="1" s="1"/>
  <c r="DO5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Williams, David C</author>
  </authors>
  <commentList>
    <comment ref="DK1" authorId="0" shapeId="0" xr:uid="{D61A2836-E054-4212-BB6B-F9FDDF9D35E2}">
      <text>
        <r>
          <rPr>
            <b/>
            <sz val="9"/>
            <color indexed="81"/>
            <rFont val="Tahoma"/>
            <charset val="1"/>
          </rPr>
          <t>Williams, David C:</t>
        </r>
        <r>
          <rPr>
            <sz val="9"/>
            <color indexed="81"/>
            <rFont val="Tahoma"/>
            <charset val="1"/>
          </rPr>
          <t xml:space="preserve">
A $12/SF minimum has been utilized specific to this segment since it is entirely along the existing US 380 and prime for commerical development.  Based upon lower end of existing developed properties within this area.</t>
        </r>
      </text>
    </comment>
    <comment ref="DO1" authorId="0" shapeId="0" xr:uid="{BD644D9E-9064-4D1C-AB88-D33BC11A277C}">
      <text>
        <r>
          <rPr>
            <b/>
            <sz val="9"/>
            <color indexed="81"/>
            <rFont val="Tahoma"/>
            <charset val="1"/>
          </rPr>
          <t>Williams, David C:</t>
        </r>
        <r>
          <rPr>
            <sz val="9"/>
            <color indexed="81"/>
            <rFont val="Tahoma"/>
            <charset val="1"/>
          </rPr>
          <t xml:space="preserve">
Excludes Properties with Impacts which are accounted for in a separate spreadsheet</t>
        </r>
      </text>
    </comment>
  </commentList>
</comments>
</file>

<file path=xl/sharedStrings.xml><?xml version="1.0" encoding="utf-8"?>
<sst xmlns="http://schemas.openxmlformats.org/spreadsheetml/2006/main" count="1839" uniqueCount="653">
  <si>
    <t>OBJECTID</t>
  </si>
  <si>
    <t>PROP_ID</t>
  </si>
  <si>
    <t>X_REF</t>
  </si>
  <si>
    <t>M_DATE</t>
  </si>
  <si>
    <t>SHARED_CAD</t>
  </si>
  <si>
    <t>SHARED_PRO</t>
  </si>
  <si>
    <t>DEEDNOTES</t>
  </si>
  <si>
    <t>SHAPE_STAr</t>
  </si>
  <si>
    <t>SHAPE_STLe</t>
  </si>
  <si>
    <t>Shape_ST_1</t>
  </si>
  <si>
    <t>Shape_ST_2</t>
  </si>
  <si>
    <t>created_us</t>
  </si>
  <si>
    <t>created_da</t>
  </si>
  <si>
    <t>last_edite</t>
  </si>
  <si>
    <t>last_edi_1</t>
  </si>
  <si>
    <t>GlobalID</t>
  </si>
  <si>
    <t>OBJECTID_1</t>
  </si>
  <si>
    <t>prop_id_1</t>
  </si>
  <si>
    <t>geo_id</t>
  </si>
  <si>
    <t>file_as_na</t>
  </si>
  <si>
    <t>confidenti</t>
  </si>
  <si>
    <t>pct_owners</t>
  </si>
  <si>
    <t>dba_name</t>
  </si>
  <si>
    <t>addr_line1</t>
  </si>
  <si>
    <t>addr_line2</t>
  </si>
  <si>
    <t>addr_line3</t>
  </si>
  <si>
    <t>addr_city</t>
  </si>
  <si>
    <t>addr_state</t>
  </si>
  <si>
    <t>addr_zip</t>
  </si>
  <si>
    <t>ml_deliver</t>
  </si>
  <si>
    <t>abs_subdv_</t>
  </si>
  <si>
    <t>abs_subdv1</t>
  </si>
  <si>
    <t>abs_subd_1</t>
  </si>
  <si>
    <t>block</t>
  </si>
  <si>
    <t>tract_or_l</t>
  </si>
  <si>
    <t>legal_desc</t>
  </si>
  <si>
    <t>legal_de_1</t>
  </si>
  <si>
    <t>mapsco</t>
  </si>
  <si>
    <t>udi_parent</t>
  </si>
  <si>
    <t>condo_pct</t>
  </si>
  <si>
    <t>situs_num</t>
  </si>
  <si>
    <t>situs_stre</t>
  </si>
  <si>
    <t>situs_st_1</t>
  </si>
  <si>
    <t>situs_st_2</t>
  </si>
  <si>
    <t>situs_city</t>
  </si>
  <si>
    <t>situs_stat</t>
  </si>
  <si>
    <t>situs_zip</t>
  </si>
  <si>
    <t>situs_disp</t>
  </si>
  <si>
    <t>city</t>
  </si>
  <si>
    <t>school</t>
  </si>
  <si>
    <t>tif</t>
  </si>
  <si>
    <t>exemptions</t>
  </si>
  <si>
    <t>all_entiti</t>
  </si>
  <si>
    <t>deed_book_</t>
  </si>
  <si>
    <t>deed_book1</t>
  </si>
  <si>
    <t>deed_num</t>
  </si>
  <si>
    <t>deed_dt</t>
  </si>
  <si>
    <t>deed_type_</t>
  </si>
  <si>
    <t>legal_acre</t>
  </si>
  <si>
    <t>eff_size_a</t>
  </si>
  <si>
    <t>land_sqft</t>
  </si>
  <si>
    <t>land_total</t>
  </si>
  <si>
    <t>living_are</t>
  </si>
  <si>
    <t>hood_cd</t>
  </si>
  <si>
    <t>state_cd</t>
  </si>
  <si>
    <t>class_cd</t>
  </si>
  <si>
    <t>property_u</t>
  </si>
  <si>
    <t>prop_type_</t>
  </si>
  <si>
    <t>commercial</t>
  </si>
  <si>
    <t>eff_yr_blt</t>
  </si>
  <si>
    <t>yr_blt</t>
  </si>
  <si>
    <t>zoning</t>
  </si>
  <si>
    <t>land_type_</t>
  </si>
  <si>
    <t>beds</t>
  </si>
  <si>
    <t>baths</t>
  </si>
  <si>
    <t>stories</t>
  </si>
  <si>
    <t>units</t>
  </si>
  <si>
    <t>percent_co</t>
  </si>
  <si>
    <t>pool</t>
  </si>
  <si>
    <t>prop_creat</t>
  </si>
  <si>
    <t>property_s</t>
  </si>
  <si>
    <t>curr_val_y</t>
  </si>
  <si>
    <t>curr_imprv</t>
  </si>
  <si>
    <t>curr_imp_1</t>
  </si>
  <si>
    <t>curr_land_</t>
  </si>
  <si>
    <t>curr_land1</t>
  </si>
  <si>
    <t>curr_ag_us</t>
  </si>
  <si>
    <t>curr_ag_ma</t>
  </si>
  <si>
    <t>curr_marke</t>
  </si>
  <si>
    <t>curr_ag_lo</t>
  </si>
  <si>
    <t>curr_appra</t>
  </si>
  <si>
    <t>curr_ten_p</t>
  </si>
  <si>
    <t>curr_asses</t>
  </si>
  <si>
    <t>cert_val_y</t>
  </si>
  <si>
    <t>cert_imprv</t>
  </si>
  <si>
    <t>cert_imp_1</t>
  </si>
  <si>
    <t>cert_land_</t>
  </si>
  <si>
    <t>cert_land1</t>
  </si>
  <si>
    <t>cert_ag_us</t>
  </si>
  <si>
    <t>cert_ag_ma</t>
  </si>
  <si>
    <t>cert_marke</t>
  </si>
  <si>
    <t>cert_ag_lo</t>
  </si>
  <si>
    <t>cert_appra</t>
  </si>
  <si>
    <t>cert_ten_p</t>
  </si>
  <si>
    <t>cert_asses</t>
  </si>
  <si>
    <t>parent_yea</t>
  </si>
  <si>
    <t>parent_id</t>
  </si>
  <si>
    <t>parent_blo</t>
  </si>
  <si>
    <t>parent_tra</t>
  </si>
  <si>
    <t>parent_acr</t>
  </si>
  <si>
    <t>ROW_Acreag</t>
  </si>
  <si>
    <t>R-6481-000-0010-1</t>
  </si>
  <si>
    <t>{F756AA1C-5496-4DEB-AA3C-EBF9B360B8CF}</t>
  </si>
  <si>
    <t>SW HILLCREST/380 LP</t>
  </si>
  <si>
    <t>F</t>
  </si>
  <si>
    <t>C/O NTEX PROPERTIES INC</t>
  </si>
  <si>
    <t>4541 LANCELOT DR</t>
  </si>
  <si>
    <t>PLANO</t>
  </si>
  <si>
    <t>TX</t>
  </si>
  <si>
    <t>75024-4718</t>
  </si>
  <si>
    <t>Y</t>
  </si>
  <si>
    <t>A0481</t>
  </si>
  <si>
    <t>C0481</t>
  </si>
  <si>
    <t>T J JAMISON SURVEY</t>
  </si>
  <si>
    <t>1</t>
  </si>
  <si>
    <t>ABS A0481 T J JAMISON SURVEY, TRACT 1, 123.167 ACRES</t>
  </si>
  <si>
    <t>911//11C4</t>
  </si>
  <si>
    <t>924</t>
  </si>
  <si>
    <t>US HWY 380</t>
  </si>
  <si>
    <t>FRISCO</t>
  </si>
  <si>
    <t>75034</t>
  </si>
  <si>
    <t>924 US HWY 380 _x000D_
FRISCO, TX 75034</t>
  </si>
  <si>
    <t>CFR</t>
  </si>
  <si>
    <t>SPR</t>
  </si>
  <si>
    <t>CAD, CFR, GCN, JCN, SPR</t>
  </si>
  <si>
    <t>5252</t>
  </si>
  <si>
    <t>4949</t>
  </si>
  <si>
    <t>131426</t>
  </si>
  <si>
    <t>SWD</t>
  </si>
  <si>
    <t>D1</t>
  </si>
  <si>
    <t>R</t>
  </si>
  <si>
    <t>D1IP</t>
  </si>
  <si>
    <t>N</t>
  </si>
  <si>
    <t>InProgress</t>
  </si>
  <si>
    <t>R-6947-000-0010-1</t>
  </si>
  <si>
    <t>{738F0005-0C63-4179-8BC5-AE9A91B5C218}</t>
  </si>
  <si>
    <t>ST CHARLES APARTMENTS INC</t>
  </si>
  <si>
    <t>% MR YONGSHIK KIM</t>
  </si>
  <si>
    <t>670 W ARAPAHO RD STE 14</t>
  </si>
  <si>
    <t>RICHARDSON</t>
  </si>
  <si>
    <t>75080-4213</t>
  </si>
  <si>
    <t>A0947</t>
  </si>
  <si>
    <t>C0947</t>
  </si>
  <si>
    <t>I C WILLIAMSON SURVEY</t>
  </si>
  <si>
    <t>ABS A0947 I C WILLIAMSON SURVEY, TRACT 1, 77.678 ACRES</t>
  </si>
  <si>
    <t>911//11C2</t>
  </si>
  <si>
    <t>COUNTY ROAD 72</t>
  </si>
  <si>
    <t>75035</t>
  </si>
  <si>
    <t>COUNTY ROAD 72 _x000D_
FRISCO, TX 75035</t>
  </si>
  <si>
    <t>1147010</t>
  </si>
  <si>
    <t>D1CL</t>
  </si>
  <si>
    <t>R-7038-000-0010-1</t>
  </si>
  <si>
    <t>{E9379E64-0F89-4CAA-BB01-CCC77B1C24E5}</t>
  </si>
  <si>
    <t>289 (PRESTON) &amp; 380 LP</t>
  </si>
  <si>
    <t>AUSTON BRIDGE AND ROAD</t>
  </si>
  <si>
    <t>COWBOYS CENTER</t>
  </si>
  <si>
    <t>1 COWBOYS WAY</t>
  </si>
  <si>
    <t>75034-1963</t>
  </si>
  <si>
    <t>A1038</t>
  </si>
  <si>
    <t>C1038</t>
  </si>
  <si>
    <t>JOHN YARNELL SURVEY</t>
  </si>
  <si>
    <t>ABS A1038 JOHN YARNELL SURVEY, TRACT 1, 152.0834 ACRES</t>
  </si>
  <si>
    <t>911//11B1</t>
  </si>
  <si>
    <t>CPR</t>
  </si>
  <si>
    <t>TPR1</t>
  </si>
  <si>
    <t>CAD, CPR, GCN, JCN, SPR, TPR1</t>
  </si>
  <si>
    <t>20121221001629980</t>
  </si>
  <si>
    <t>DNL</t>
  </si>
  <si>
    <t>R-6147-005-0160-1</t>
  </si>
  <si>
    <t>{FCB3EE27-03A2-43EB-8D28-58BFC5013FFA}</t>
  </si>
  <si>
    <t>GODWIN INVESTMENTS LTD</t>
  </si>
  <si>
    <t>1201 ELM ST STE 1700</t>
  </si>
  <si>
    <t>DALLAS</t>
  </si>
  <si>
    <t>75270-2041</t>
  </si>
  <si>
    <t>A0147</t>
  </si>
  <si>
    <t>C0147-5</t>
  </si>
  <si>
    <t>COLLIN COUNTY SCHOOL LAND #12 SURVEY</t>
  </si>
  <si>
    <t>5</t>
  </si>
  <si>
    <t>16</t>
  </si>
  <si>
    <t>ABS A0147 COLLIN COUNTY SCHOOL LAND #12 SURVEY, SHEET 5, TRACT 16, 182.724 ACRES</t>
  </si>
  <si>
    <t>911//11B4</t>
  </si>
  <si>
    <t>UNIVERSITY</t>
  </si>
  <si>
    <t>DR W</t>
  </si>
  <si>
    <t>PROSPER</t>
  </si>
  <si>
    <t>75078</t>
  </si>
  <si>
    <t>UNIVERSITY DR W _x000D_
PROSPER, TX 75078</t>
  </si>
  <si>
    <t>CAD, CPR, GCN, JCN, SPR</t>
  </si>
  <si>
    <t>5951</t>
  </si>
  <si>
    <t>1651</t>
  </si>
  <si>
    <t>0087222</t>
  </si>
  <si>
    <t>SWDNL</t>
  </si>
  <si>
    <t>R-6147-005-0300-1</t>
  </si>
  <si>
    <t>{B85FCF5D-B671-4A9C-B946-52759BE9924B}</t>
  </si>
  <si>
    <t>30</t>
  </si>
  <si>
    <t>ABS A0147 COLLIN COUNTY SCHOOL LAND #12 SURVEY, SHEET 5, TRACT 30, 5.0512 ACRES</t>
  </si>
  <si>
    <t>_x000D_
PROSPER, TX 75078</t>
  </si>
  <si>
    <t>R-6147-006-0320-1</t>
  </si>
  <si>
    <t>{C67EE07A-094B-405B-AC0A-6DA3CA92753A}</t>
  </si>
  <si>
    <t>LESSO MALL DEVELOPMENT (FRISCO) LIMITED</t>
  </si>
  <si>
    <t>1010 RAILROAD ST</t>
  </si>
  <si>
    <t>CORONA</t>
  </si>
  <si>
    <t>CA</t>
  </si>
  <si>
    <t>92882-1947</t>
  </si>
  <si>
    <t>C0147-6</t>
  </si>
  <si>
    <t>6</t>
  </si>
  <si>
    <t>32</t>
  </si>
  <si>
    <t>ABS A0147 COLLIN COUNTY SCHOOL LAND #12 SURVEY, SHEET 6, TRACT 32, 43.8621 ACRES</t>
  </si>
  <si>
    <t>US HWY 380 _x000D_
FRISCO, TX</t>
  </si>
  <si>
    <t>20160622000785520</t>
  </si>
  <si>
    <t>R-6086-000-0050-1</t>
  </si>
  <si>
    <t>{C6A15B4A-8A68-4820-BF03-3F6F686E47F2}</t>
  </si>
  <si>
    <t>HAGE GRACE TSAI TRUST &amp; ROLAND TSAI TRUST &amp;</t>
  </si>
  <si>
    <t>GRACE TSAI HAGE</t>
  </si>
  <si>
    <t>3208 CARUTH BLVD</t>
  </si>
  <si>
    <t>75225-4819</t>
  </si>
  <si>
    <t>A0086</t>
  </si>
  <si>
    <t>C0086</t>
  </si>
  <si>
    <t>ED BRADLEY SURVEY</t>
  </si>
  <si>
    <t>ABS A0086 ED BRADLEY SURVEY, TRACT 5, 39.953 ACRES</t>
  </si>
  <si>
    <t>S</t>
  </si>
  <si>
    <t>LOVERS</t>
  </si>
  <si>
    <t>LN</t>
  </si>
  <si>
    <t>S LOVERS LN _x000D_
PROSPER, TX 75078</t>
  </si>
  <si>
    <t>20170630000859500</t>
  </si>
  <si>
    <t>R-6147-006-0350-1</t>
  </si>
  <si>
    <t>{A8C3F175-E0AE-4877-9333-EB6DC8C13EB0}</t>
  </si>
  <si>
    <t>35</t>
  </si>
  <si>
    <t>ABS A0147 COLLIN COUNTY SCHOOL LAND #12 SURVEY, SHEET 6, TRACT 35, 32.9934 ACRES</t>
  </si>
  <si>
    <t>_x000D_
FRISCO, TX</t>
  </si>
  <si>
    <t>20160607000705800</t>
  </si>
  <si>
    <t>R-6947-000-0050-1</t>
  </si>
  <si>
    <t>{20935EAC-C29D-4013-A39D-5A16A51E5C59}</t>
  </si>
  <si>
    <t>COIT 25 PARTNERS LP</t>
  </si>
  <si>
    <t>9201 WARREN PKWY STE 200</t>
  </si>
  <si>
    <t>75035-6242</t>
  </si>
  <si>
    <t>ABS A0947 I C WILLIAMSON SURVEY, TRACT 5, 24.562 ACRES</t>
  </si>
  <si>
    <t>911//11C1</t>
  </si>
  <si>
    <t>16945</t>
  </si>
  <si>
    <t>16945 COUNTY ROAD 72 _x000D_
FRISCO, TX 75035</t>
  </si>
  <si>
    <t>20160502000529670</t>
  </si>
  <si>
    <t>R-6481-000-0070-1</t>
  </si>
  <si>
    <t>{B5BCBA01-E356-4AAD-9FB7-A1323D499B75}</t>
  </si>
  <si>
    <t>7</t>
  </si>
  <si>
    <t>ABS A0481 T J JAMISON SURVEY, TRACT 7, 32.529 ACRES</t>
  </si>
  <si>
    <t>US HWY 380 _x000D_
FRISCO, TX 75035</t>
  </si>
  <si>
    <t>R-6147-004-0390-1</t>
  </si>
  <si>
    <t>{FDAC7D09-490A-4AB7-BFDA-DF80D3AB2C20}</t>
  </si>
  <si>
    <t>Y-C NURSERIES INC</t>
  </si>
  <si>
    <t>Y C NURSERIES INC</t>
  </si>
  <si>
    <t>PO BOX 59302</t>
  </si>
  <si>
    <t>75229-1302</t>
  </si>
  <si>
    <t>C0147-4</t>
  </si>
  <si>
    <t>4</t>
  </si>
  <si>
    <t>39</t>
  </si>
  <si>
    <t>ABS A0147 COLLIN COUNTY SCHOOL LAND #12 SURVEY, SHEET 4, TRACT 39, 12.376 ACRES</t>
  </si>
  <si>
    <t>1530</t>
  </si>
  <si>
    <t>W</t>
  </si>
  <si>
    <t>DR</t>
  </si>
  <si>
    <t>1530 W UNIVERSITY DR _x000D_
PROSPER, TX 75078</t>
  </si>
  <si>
    <t>CAD, GCN, JCN, SPR</t>
  </si>
  <si>
    <t>20090825001068300</t>
  </si>
  <si>
    <t>CNAGRI.BUS</t>
  </si>
  <si>
    <t>F1</t>
  </si>
  <si>
    <t>WH1</t>
  </si>
  <si>
    <t>GHN</t>
  </si>
  <si>
    <t>T</t>
  </si>
  <si>
    <t>R-6147-004-0280-1</t>
  </si>
  <si>
    <t>{D82980E6-3050-4399-9A7B-EFD474FCE151}</t>
  </si>
  <si>
    <t>380 BUSINESS CENTER LTD ETAL</t>
  </si>
  <si>
    <t>PO BOX 2189</t>
  </si>
  <si>
    <t>ADDISON</t>
  </si>
  <si>
    <t>75001-2189</t>
  </si>
  <si>
    <t>28</t>
  </si>
  <si>
    <t>ABS A0147 COLLIN COUNTY SCHOOL LAND #12 SURVEY, SHEET 4, TRACT 28, 10.2 ACRES</t>
  </si>
  <si>
    <t>1470</t>
  </si>
  <si>
    <t>1470 US HWY 380 _x000D_
PROSPER, TX 75078</t>
  </si>
  <si>
    <t>20130506000612670</t>
  </si>
  <si>
    <t>E4</t>
  </si>
  <si>
    <t>R-6147-004-0400-1</t>
  </si>
  <si>
    <t>{DE760703-3FDC-41AF-A064-F0182E21C71B}</t>
  </si>
  <si>
    <t>SECURE RV INC</t>
  </si>
  <si>
    <t>SECURE RV STORAGE/RV DALLAS</t>
  </si>
  <si>
    <t>1480 US HIGHWAY 380 W</t>
  </si>
  <si>
    <t>75078-8120</t>
  </si>
  <si>
    <t>40</t>
  </si>
  <si>
    <t>ABS A0147 COLLIN COUNTY SCHOOL LAND #12 SURVEY, SHEET 4, TRACT 40, 5.58 ACRES</t>
  </si>
  <si>
    <t>911//12B4</t>
  </si>
  <si>
    <t>1480</t>
  </si>
  <si>
    <t>1480 US HWY 380 _x000D_
PROSPER, TX 75078</t>
  </si>
  <si>
    <t>5180</t>
  </si>
  <si>
    <t>4432</t>
  </si>
  <si>
    <t>77809</t>
  </si>
  <si>
    <t>WD</t>
  </si>
  <si>
    <t>SSF-2CC</t>
  </si>
  <si>
    <t>F2</t>
  </si>
  <si>
    <t>WM1</t>
  </si>
  <si>
    <t>SSF</t>
  </si>
  <si>
    <t>R-6155-001-0010-1</t>
  </si>
  <si>
    <t>{4EB8251F-8551-4975-BB04-F5EFE1F2BC94}</t>
  </si>
  <si>
    <t>124 FRISCO PROPERTY LLC</t>
  </si>
  <si>
    <t>1605 LBJ FWY STE 710</t>
  </si>
  <si>
    <t>75234-6099</t>
  </si>
  <si>
    <t>A0155</t>
  </si>
  <si>
    <t>C0155-1</t>
  </si>
  <si>
    <t>COLLIN COUNTY SCHOOL LAND #11 SURVEY</t>
  </si>
  <si>
    <t>ABS A0155 COLLIN COUNTY SCHOOL LAND #11 SURVEY, SHEET 1, TRACT 1, 11.903 ACRES</t>
  </si>
  <si>
    <t>20100128000089770</t>
  </si>
  <si>
    <t>CORRD</t>
  </si>
  <si>
    <t>R-6358-000-0040-1</t>
  </si>
  <si>
    <t>{1F2E1929-6E96-4FC7-B5D4-8EEC62BF9152}</t>
  </si>
  <si>
    <t>183 LAND CORP</t>
  </si>
  <si>
    <t>1 COWBOYS PKWY</t>
  </si>
  <si>
    <t>IRVING</t>
  </si>
  <si>
    <t>75063-4924</t>
  </si>
  <si>
    <t>A0358</t>
  </si>
  <si>
    <t>C0358</t>
  </si>
  <si>
    <t>GERMAN EMIGRATION  CO SURVEY</t>
  </si>
  <si>
    <t>ABS A0358 GERMAN EMIGRATION  CO SURVEY, TRACT 4, 70.6492 ACRES</t>
  </si>
  <si>
    <t>US HWY 380 _x000D_
PROSPER, TX 75078</t>
  </si>
  <si>
    <t>F9</t>
  </si>
  <si>
    <t>NVCURR</t>
  </si>
  <si>
    <t>R-6058-000-0030-1</t>
  </si>
  <si>
    <t>{FDA01FAE-02F3-4C8C-92D3-23E3F479794C}</t>
  </si>
  <si>
    <t>FRISCO ECONOMIC DEVELOPMENT</t>
  </si>
  <si>
    <t>6801 GAYLORD PKWY STE 200</t>
  </si>
  <si>
    <t>75034-5979</t>
  </si>
  <si>
    <t>A0058</t>
  </si>
  <si>
    <t>C0058</t>
  </si>
  <si>
    <t>H C BARNES SURVEY</t>
  </si>
  <si>
    <t>3</t>
  </si>
  <si>
    <t>ABS A0058 H C BARNES SURVEY, TRACT 3, 22.3369 ACRES</t>
  </si>
  <si>
    <t>STATE</t>
  </si>
  <si>
    <t>HWY</t>
  </si>
  <si>
    <t>STATE HWY 289_x000D_
PROSPER, TX 75078</t>
  </si>
  <si>
    <t>EX-XV</t>
  </si>
  <si>
    <t>5923</t>
  </si>
  <si>
    <t>117</t>
  </si>
  <si>
    <t>0066476</t>
  </si>
  <si>
    <t>EX4</t>
  </si>
  <si>
    <t>R-6147-006-0360-1</t>
  </si>
  <si>
    <t>{0C82B45B-3963-435F-BE23-CBE937CB2F5D}</t>
  </si>
  <si>
    <t>36</t>
  </si>
  <si>
    <t>ABS A0147 COLLIN COUNTY SCHOOL LAND #12 SURVEY, SHEET 6, TRACT 36, 16.5056 ACRES</t>
  </si>
  <si>
    <t>D4</t>
  </si>
  <si>
    <t>31</t>
  </si>
  <si>
    <t>R-6155-001-0040-1</t>
  </si>
  <si>
    <t>{3DDB2CBC-C54C-407B-910D-5C2D0C981081}</t>
  </si>
  <si>
    <t>ABS A0155 COLLIN COUNTY SCHOOL LAND #11 SURVEY, SHEET 1, TRACT 4, 63.1529 ACRES</t>
  </si>
  <si>
    <t>1110</t>
  </si>
  <si>
    <t>1110 US HWY 380 _x000D_
FRISCO, TX 75034</t>
  </si>
  <si>
    <t>R-6480-000-0090-1</t>
  </si>
  <si>
    <t>{150774B4-8E8D-4EC3-9AA2-1437903B98D4}</t>
  </si>
  <si>
    <t>3EIGHTY COIT PARTNERS LP</t>
  </si>
  <si>
    <t>CITY OF IRVING WATER</t>
  </si>
  <si>
    <t>4303 W LOVERS LN</t>
  </si>
  <si>
    <t>75209-2803</t>
  </si>
  <si>
    <t>A0480</t>
  </si>
  <si>
    <t>C0480</t>
  </si>
  <si>
    <t>H JAMISON SURVEY</t>
  </si>
  <si>
    <t>9</t>
  </si>
  <si>
    <t>ABS A0480 H JAMISON SURVEY, TRACT 9, 23.986 ACRES</t>
  </si>
  <si>
    <t>20170620000803050</t>
  </si>
  <si>
    <t>R-6480-000-0180-1</t>
  </si>
  <si>
    <t>{52F5BE3F-18C7-48B9-AD97-9ADCF2B72813}</t>
  </si>
  <si>
    <t>TR 38 ACRES LLC</t>
  </si>
  <si>
    <t>5508 SEAPINES DR</t>
  </si>
  <si>
    <t>75093-7638</t>
  </si>
  <si>
    <t>18</t>
  </si>
  <si>
    <t>ABS A0480 H JAMISON SURVEY, TRACT 18, 38.3 ACRES</t>
  </si>
  <si>
    <t>20161202001639610</t>
  </si>
  <si>
    <t>R-9261-00A-0010-1</t>
  </si>
  <si>
    <t>{AF589FEE-3A01-40B7-8CD1-DA57CA9BCF55}</t>
  </si>
  <si>
    <t>SHOQUIST INVESTMENTS II LP</t>
  </si>
  <si>
    <t>PROSPER COMMONS</t>
  </si>
  <si>
    <t>5120 MEADOWSIDE LN</t>
  </si>
  <si>
    <t>75093-5715</t>
  </si>
  <si>
    <t>S9261</t>
  </si>
  <si>
    <t>9261-1-3</t>
  </si>
  <si>
    <t>PROSPER COMMONS (CPR)</t>
  </si>
  <si>
    <t>A</t>
  </si>
  <si>
    <t>PROSPER COMMONS (CPR), BLK A, LOT 1</t>
  </si>
  <si>
    <t>48.W</t>
  </si>
  <si>
    <t>2111</t>
  </si>
  <si>
    <t>E</t>
  </si>
  <si>
    <t>2111 E UNIVERSITY DR _x000D_
PROSPER, TX 75078</t>
  </si>
  <si>
    <t>20130924001337780</t>
  </si>
  <si>
    <t>STC.A</t>
  </si>
  <si>
    <t>RE3</t>
  </si>
  <si>
    <t>SC</t>
  </si>
  <si>
    <t>R-9261-00A-0030-1</t>
  </si>
  <si>
    <t>{2BDF1E48-81D6-4FC7-9696-7CD135E41E75}</t>
  </si>
  <si>
    <t>HALLE PROPERTIES LLC</t>
  </si>
  <si>
    <t>DISCOUNT TIRE</t>
  </si>
  <si>
    <t>20225 N SCOTTSDALE RD DEPT 1100-TXD094</t>
  </si>
  <si>
    <t>SCOTTSDALE</t>
  </si>
  <si>
    <t>AZ</t>
  </si>
  <si>
    <t>85255-6456</t>
  </si>
  <si>
    <t>9261-1-4</t>
  </si>
  <si>
    <t>PROSPER COMMONS (CPR), BLK A, LOT 3</t>
  </si>
  <si>
    <t>257.W</t>
  </si>
  <si>
    <t>2151</t>
  </si>
  <si>
    <t>2151 E UNIVERSITY DR _x000D_
PROSPER, TX 75078</t>
  </si>
  <si>
    <t>20080415000449310</t>
  </si>
  <si>
    <t>ARS</t>
  </si>
  <si>
    <t>AM3</t>
  </si>
  <si>
    <t>R-9764-00A-0010-1</t>
  </si>
  <si>
    <t>{CBB85B3D-C73C-48D0-8CF0-4F14D73C75EA}</t>
  </si>
  <si>
    <t>FIVE SAC RW LLC</t>
  </si>
  <si>
    <t>U-HAUL SELF STORAGE</t>
  </si>
  <si>
    <t>2727 N CENTRAL AVE</t>
  </si>
  <si>
    <t>PHOENIX</t>
  </si>
  <si>
    <t>85004-1158</t>
  </si>
  <si>
    <t>S9764</t>
  </si>
  <si>
    <t>9764</t>
  </si>
  <si>
    <t>U-HAUL 380 ADDITION (CPR)</t>
  </si>
  <si>
    <t>U-HAUL 380 ADDITION (CPR), BLK A, LOT 1</t>
  </si>
  <si>
    <t>46.Y</t>
  </si>
  <si>
    <t>1566</t>
  </si>
  <si>
    <t>1566 US HWY 380 _x000D_
PROSPER, TX 75078</t>
  </si>
  <si>
    <t>20160324000348500</t>
  </si>
  <si>
    <t>SSF-3CC</t>
  </si>
  <si>
    <t>WM4</t>
  </si>
  <si>
    <t>R-10030-00A-0010-1</t>
  </si>
  <si>
    <t>{2FD102C3-1EC9-43E3-8A61-5BA6D857AEA8}</t>
  </si>
  <si>
    <t>LACIMA HOLDINGS LLC</t>
  </si>
  <si>
    <t>7919 BLENHEIM PL</t>
  </si>
  <si>
    <t>FORT WORTH</t>
  </si>
  <si>
    <t>76120-5811</t>
  </si>
  <si>
    <t>S10030</t>
  </si>
  <si>
    <t>10030-1-1</t>
  </si>
  <si>
    <t>HUNTER GATEWAY CENTRE (CPR)</t>
  </si>
  <si>
    <t>HUNTER GATEWAY CENTRE (CPR), BLK A, LOT 1</t>
  </si>
  <si>
    <t>47.V&amp;Z</t>
  </si>
  <si>
    <t>1481</t>
  </si>
  <si>
    <t>1481 E UNIVERSITY DR _x000D_
PROSPER, TX 75078</t>
  </si>
  <si>
    <t>20180628000806460</t>
  </si>
  <si>
    <t>C3</t>
  </si>
  <si>
    <t>R-10030-00A-0030-1</t>
  </si>
  <si>
    <t>{75AA0A7E-9455-4A11-88FB-B4C837142FD4}</t>
  </si>
  <si>
    <t>HUNTER GATEWAY CENTRE (CPR), BLK A, LOT 3</t>
  </si>
  <si>
    <t>R-10030-00A-0040-1</t>
  </si>
  <si>
    <t>{4F5DAAC8-16B8-4503-B9CD-7A14140A7C23}</t>
  </si>
  <si>
    <t>CH PROSPER LLC</t>
  </si>
  <si>
    <t>7-ELEVEN</t>
  </si>
  <si>
    <t>c/o TAX DEPT #34650</t>
  </si>
  <si>
    <t>PO BOX 711</t>
  </si>
  <si>
    <t>75221-0711</t>
  </si>
  <si>
    <t>HUNTER GATEWAY CENTRE (CPR), BLK A, LOT 4</t>
  </si>
  <si>
    <t>256.Z</t>
  </si>
  <si>
    <t>1541</t>
  </si>
  <si>
    <t>1541 UNIVERSITY DR _x000D_
PROSPER, TX 75078</t>
  </si>
  <si>
    <t>20120830001087660</t>
  </si>
  <si>
    <t>CS.B</t>
  </si>
  <si>
    <t>CS2</t>
  </si>
  <si>
    <t>CS</t>
  </si>
  <si>
    <t>R-10030-00A-0050-1</t>
  </si>
  <si>
    <t>{8967332D-F019-461C-954A-39F800B00554}</t>
  </si>
  <si>
    <t>HUNTER GATEWAY CENTRE (CPR), BLK A, LOT 5</t>
  </si>
  <si>
    <t>R-10030-00A-0080-1</t>
  </si>
  <si>
    <t>{51BC25C9-E1FB-40E8-80C4-C9924F4D921C}</t>
  </si>
  <si>
    <t>8</t>
  </si>
  <si>
    <t>HUNTER GATEWAY CENTRE (CPR), BLK A, LOT 8</t>
  </si>
  <si>
    <t>R-6147-005-0170-1</t>
  </si>
  <si>
    <t>{2F1D5EB0-B73C-40DD-ADBA-87C31ED1EFEE}</t>
  </si>
  <si>
    <t>DEG REAL ESTATE LLC</t>
  </si>
  <si>
    <t>17</t>
  </si>
  <si>
    <t>ABS A0147 COLLIN COUNTY SCHOOL LAND #12 SURVEY, SHEET 5, TRACT 17, 83.868 ACRES</t>
  </si>
  <si>
    <t>20170413000473710</t>
  </si>
  <si>
    <t>R-6481-000-0020-1</t>
  </si>
  <si>
    <t>{504D5E96-A4A3-49F5-ADA0-73BB421C8F70}</t>
  </si>
  <si>
    <t>2</t>
  </si>
  <si>
    <t>ABS A0481 T J JAMISON SURVEY, TRACT 2, 71.313 ACRES</t>
  </si>
  <si>
    <t>DEED</t>
  </si>
  <si>
    <t>R-6147-004-0260-1</t>
  </si>
  <si>
    <t>{7C5BD6A6-D898-45FB-9AC2-5D2BA4C0A099}</t>
  </si>
  <si>
    <t>MSW PROSPER 380 LP</t>
  </si>
  <si>
    <t>320 W MAIN ST STE 100</t>
  </si>
  <si>
    <t>LEWISVILLE</t>
  </si>
  <si>
    <t>75057-3878</t>
  </si>
  <si>
    <t>26</t>
  </si>
  <si>
    <t>ABS A0147 COLLIN COUNTY SCHOOL LAND #12 SURVEY, SHEET 4, TRACT 26, 106.3359 ACRES</t>
  </si>
  <si>
    <t>TPR2</t>
  </si>
  <si>
    <t>CAD, CPR, GCN, JCN, SPR, TPR2</t>
  </si>
  <si>
    <t>20130102000003130</t>
  </si>
  <si>
    <t>R-6147-004-0440-1</t>
  </si>
  <si>
    <t>{6E2629F7-74D0-4512-A06B-43DC330CE92D}</t>
  </si>
  <si>
    <t>44</t>
  </si>
  <si>
    <t>ABS A0147 COLLIN COUNTY SCHOOL LAND #12 SURVEY, SHEET 4, TRACT 44, 18.362 ACRES</t>
  </si>
  <si>
    <t>20130114000054790</t>
  </si>
  <si>
    <t>R-6147-004-0480-1</t>
  </si>
  <si>
    <t>{6BF524DE-BAF3-4057-9CD3-8DA19208FE76}</t>
  </si>
  <si>
    <t>BHA REAL ESTATE HOLDINGS LLC</t>
  </si>
  <si>
    <t>8333 ROYAL RIDGE PKWY STE 100</t>
  </si>
  <si>
    <t>75063-2869</t>
  </si>
  <si>
    <t>48</t>
  </si>
  <si>
    <t>ABS A0147 COLLIN COUNTY SCHOOL LAND #12 SURVEY, SHEET 4, TRACT 48, 14.044 ACRES</t>
  </si>
  <si>
    <t>20180629000810390</t>
  </si>
  <si>
    <t>24</t>
  </si>
  <si>
    <t>R-6147-004-0490-1</t>
  </si>
  <si>
    <t>{3DCDCAB5-FD54-41D3-A367-A75EF6766793}</t>
  </si>
  <si>
    <t>LEGACY HWY 380 LP</t>
  </si>
  <si>
    <t>6609 SAPPHIRE CIR S</t>
  </si>
  <si>
    <t>COLLEYVILLE</t>
  </si>
  <si>
    <t>76034-6286</t>
  </si>
  <si>
    <t>49</t>
  </si>
  <si>
    <t>ABS A0147 COLLIN COUNTY SCHOOL LAND #12 SURVEY, SHEET 4, TRACT 49, 6.724 ACRES</t>
  </si>
  <si>
    <t>20140404000325110</t>
  </si>
  <si>
    <t>R-6147-006-0370-1</t>
  </si>
  <si>
    <t>{7BB6038F-070E-406C-9C8A-E8B1DB321672}</t>
  </si>
  <si>
    <t>CNMK TEXAS PROPERTIES LLC</t>
  </si>
  <si>
    <t>3900 DALLAS PKWY STE 500</t>
  </si>
  <si>
    <t>75093-7865</t>
  </si>
  <si>
    <t>37</t>
  </si>
  <si>
    <t>ABS A0147 COLLIN COUNTY SCHOOL LAND #12 SURVEY, SHEET 6, TRACT 37, 11.853 ACRES</t>
  </si>
  <si>
    <t>20140918001014690</t>
  </si>
  <si>
    <t>R-6058-000-0050-1</t>
  </si>
  <si>
    <t>{F9A449C6-20B4-4459-BBA5-67E10DF31F74}</t>
  </si>
  <si>
    <t>FRISCO ECONOMIC DEVELOPMENT CORPORATION</t>
  </si>
  <si>
    <t>6801 GAYLORD PKWY STE 400</t>
  </si>
  <si>
    <t>75034-5981</t>
  </si>
  <si>
    <t>ABS A0058 H C BARNES SURVEY, TRACT 5, 9.4411 ACRES</t>
  </si>
  <si>
    <t>20140918001013950</t>
  </si>
  <si>
    <t>R-6148-002-0110-1</t>
  </si>
  <si>
    <t>{28F55FFE-350B-4716-ACB5-0CFCEF32E421}</t>
  </si>
  <si>
    <t>A0148</t>
  </si>
  <si>
    <t>C0148-2</t>
  </si>
  <si>
    <t>COLLIN COUNTY SCHOOL LAND #10 SURVEY</t>
  </si>
  <si>
    <t>11</t>
  </si>
  <si>
    <t>ABS A0148 COLLIN COUNTY SCHOOL LAND #10 SURVEY, SHEET 2, TRACT 11, 9.8199 ACRES</t>
  </si>
  <si>
    <t>C4</t>
  </si>
  <si>
    <t>R-10871-00A-0010-1</t>
  </si>
  <si>
    <t>{2877853F-F706-4E63-A67C-AC0498A38C73}</t>
  </si>
  <si>
    <t>GWOOD 2 LLC</t>
  </si>
  <si>
    <t>TOYOTA OF PROSPER</t>
  </si>
  <si>
    <t>3534 PECK RD</t>
  </si>
  <si>
    <t>EL MONTE</t>
  </si>
  <si>
    <t>91731-3596</t>
  </si>
  <si>
    <t>S10871</t>
  </si>
  <si>
    <t>10871-1-2</t>
  </si>
  <si>
    <t>GST PROSPER (CPR)</t>
  </si>
  <si>
    <t>GST PROSPER (CPR), BLK A, LOT 1</t>
  </si>
  <si>
    <t>US HWY 380 _x000D_
PROSPER, TX</t>
  </si>
  <si>
    <t>20160819001093040</t>
  </si>
  <si>
    <t>ADF</t>
  </si>
  <si>
    <t>AS3</t>
  </si>
  <si>
    <t>51</t>
  </si>
  <si>
    <t>R-6147-006-0310-1</t>
  </si>
  <si>
    <t>{6ECA247C-6FEF-45D6-8374-4E795BB06972}</t>
  </si>
  <si>
    <t>FRISCO NORTH DEVELOPMENT LLC</t>
  </si>
  <si>
    <t>17018 INTERSTATE 20</t>
  </si>
  <si>
    <t>CISCO</t>
  </si>
  <si>
    <t>76437-6471</t>
  </si>
  <si>
    <t>ABS A0147 COLLIN COUNTY SCHOOL LAND #12 SURVEY, SHEET 6, TRACT 31, 47.387 ACRES</t>
  </si>
  <si>
    <t>75033</t>
  </si>
  <si>
    <t>_x000D_
FRISCO, TX 75033</t>
  </si>
  <si>
    <t>20160705000854870</t>
  </si>
  <si>
    <t>R-6058-000-0010-1</t>
  </si>
  <si>
    <t>{8222BD14-3FA4-4769-B1C3-1CF15946A1D1}</t>
  </si>
  <si>
    <t>ABS A0058 H C BARNES SURVEY, TRACT 1, 111.4257 ACRES</t>
  </si>
  <si>
    <t>COUNTY ROAD 26</t>
  </si>
  <si>
    <t>COUNTY ROAD 26 _x000D_
PROSPER, TX 75078</t>
  </si>
  <si>
    <t>R-6480-000-0320-1</t>
  </si>
  <si>
    <t>{056F6717-5C25-4575-A5FB-A42FED9DE5EB}</t>
  </si>
  <si>
    <t>38 PROSPER PARTNERS LLC</t>
  </si>
  <si>
    <t>ABS A0480 H JAMISON SURVEY, TRACT 32, 18.735 ACRES</t>
  </si>
  <si>
    <t>20161202001638360</t>
  </si>
  <si>
    <t>R-11191-00A-0010-1</t>
  </si>
  <si>
    <t>{27ED5551-26D4-4E7E-83A2-877573AF8F70}</t>
  </si>
  <si>
    <t>TEXAS HEALTH RESOURCES</t>
  </si>
  <si>
    <t>612 E LAMAR BLVD STE 1000</t>
  </si>
  <si>
    <t>ARLINGTON</t>
  </si>
  <si>
    <t>76011-4131</t>
  </si>
  <si>
    <t>S11191</t>
  </si>
  <si>
    <t>11191</t>
  </si>
  <si>
    <t>TXHR ADDITION (CPR)</t>
  </si>
  <si>
    <t>TXHR ADDITION (CPR), BLK A, LOT 1</t>
  </si>
  <si>
    <t>1970</t>
  </si>
  <si>
    <t>1970 W UNIVERSITY DR _x000D_
PROSPER, TX 75078</t>
  </si>
  <si>
    <t>2017</t>
  </si>
  <si>
    <t>88</t>
  </si>
  <si>
    <t>20170208010000580</t>
  </si>
  <si>
    <t>PLAT</t>
  </si>
  <si>
    <t>EXEMPT</t>
  </si>
  <si>
    <t>EX7</t>
  </si>
  <si>
    <t>HP1</t>
  </si>
  <si>
    <t>H</t>
  </si>
  <si>
    <t>R-10747-00A-0040-1</t>
  </si>
  <si>
    <t>{FF149EAD-C326-4461-968F-F406331C3D9A}</t>
  </si>
  <si>
    <t>COX REALTY LLC</t>
  </si>
  <si>
    <t>ATTN: W MICHAEL COX</t>
  </si>
  <si>
    <t>6212 MCCOMMAS BLVD</t>
  </si>
  <si>
    <t>75214-3032</t>
  </si>
  <si>
    <t>S10747</t>
  </si>
  <si>
    <t>10747-1-2</t>
  </si>
  <si>
    <t>LA CIMA CROSSING ADDITION (CPR)</t>
  </si>
  <si>
    <t>LA CIMA CROSSING ADDITION (CPR), BLK A, LOT 4</t>
  </si>
  <si>
    <t>47.Z</t>
  </si>
  <si>
    <t>1221</t>
  </si>
  <si>
    <t>1221 E UNIVERSITY DR _x000D_
PROSPER, TX 75078</t>
  </si>
  <si>
    <t>490</t>
  </si>
  <si>
    <t>20170626010003050</t>
  </si>
  <si>
    <t>R-6480-000-0340-1</t>
  </si>
  <si>
    <t>{F7CD0A1B-1C68-4F4E-9FD2-B3EDB42E7632}</t>
  </si>
  <si>
    <t>IRVING CITY OF</t>
  </si>
  <si>
    <t>825 W IRVING BLVD</t>
  </si>
  <si>
    <t>75060-2845</t>
  </si>
  <si>
    <t>34</t>
  </si>
  <si>
    <t>ABS A0480 H JAMISON SURVEY, TRACT 34, .145 ACRES</t>
  </si>
  <si>
    <t>5168</t>
  </si>
  <si>
    <t>2935</t>
  </si>
  <si>
    <t>20020514000693430</t>
  </si>
  <si>
    <t>JDGMT</t>
  </si>
  <si>
    <t>R-6358-000-0080-1</t>
  </si>
  <si>
    <t>{BA16EA8A-AD89-4C3D-98D9-77EADA6E516C}</t>
  </si>
  <si>
    <t>3EIGHTY TOLLWAY PARTNERS LP</t>
  </si>
  <si>
    <t>4303 W LOVERS LN STE 200</t>
  </si>
  <si>
    <t>ABS A0358 GERMAN EMIGRATION  CO SURVEY, TRACT 8, 40. ACRES</t>
  </si>
  <si>
    <t>20180116000059090</t>
  </si>
  <si>
    <t>R-6155-001-0070-1</t>
  </si>
  <si>
    <t>{F777D882-A6C6-4209-8BE5-CD8AD9FE22B9}</t>
  </si>
  <si>
    <t>SANGANI BARRY</t>
  </si>
  <si>
    <t>ABS A0155 COLLIN COUNTY SCHOOL LAND #11 SURVEY, SHEET 1, TRACT 7, .1204 ACRES</t>
  </si>
  <si>
    <t>20180403000406350</t>
  </si>
  <si>
    <t>R-6947-000-0090-1</t>
  </si>
  <si>
    <t>{DB603861-0B68-4CEB-B170-5D0449DB1807}</t>
  </si>
  <si>
    <t>ABS A0947 I C WILLIAMSON SURVEY, TRACT 9, .0089 ACRES</t>
  </si>
  <si>
    <t>R-6947-000-0070-1</t>
  </si>
  <si>
    <t>{ACFBA957-E877-490B-911D-FB6C4D144A1A}</t>
  </si>
  <si>
    <t>ABS A0947 I C WILLIAMSON SURVEY, TRACT 7, 20.7886 ACRES</t>
  </si>
  <si>
    <t>R-6155-001-0080-1</t>
  </si>
  <si>
    <t>{D274F1B9-ABB9-4211-9EEE-220087996FFD}</t>
  </si>
  <si>
    <t>ABS A0155 COLLIN COUNTY SCHOOL LAND #11 SURVEY, SHEET 1, TRACT 8, 5.802 ACRES</t>
  </si>
  <si>
    <t>R-6480-000-0360-1</t>
  </si>
  <si>
    <t>{E0B4D382-7F5E-4CA6-A700-5D50E0EC3365}</t>
  </si>
  <si>
    <t>ABS A0480 H JAMISON SURVEY, TRACT 36, 4.4746 ACRES</t>
  </si>
  <si>
    <t>% of Parcel to Acquire</t>
  </si>
  <si>
    <t>Adjusted Value</t>
  </si>
  <si>
    <t>Soft Cost</t>
  </si>
  <si>
    <t>Total Cost</t>
  </si>
  <si>
    <t>Impact?</t>
  </si>
  <si>
    <t>Adjusted $/SF</t>
  </si>
  <si>
    <t>CCAD $/SF</t>
  </si>
  <si>
    <t>CCAD ROW Appraised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</si>
</sst>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0.00000000000"/>
    <numFmt numFmtId="165" formatCode="_(&quot;$&quot;* #,##0_);_(&quot;$&quot;* \(#,##0\);_(&quot;$&quot;* &quot;-&quot;??_);_(@_)"/>
    <numFmt numFmtId="166" formatCode="_(&quot;$&quot;* #,##0.000_);_(&quot;$&quot;* \(#,##0.000\);_(&quot;$&quot;* &quot;-&quot;??_);_(@_)"/>
  </numFmts>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indexed="81"/>
      <name val="Tahoma"/>
      <charset val="1"/>
    </font>
    <font>
      <b/>
      <sz val="9"/>
      <color indexed="81"/>
      <name val="Tahoma"/>
      <charset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3">
    <xf numFmtId="0" fontId="0" fillId="0" borderId="0" xfId="0"/>
    <xf numFmtId="1" fontId="0" fillId="0" borderId="0" xfId="0" applyNumberFormat="1"/>
    <xf numFmtId="164" fontId="0" fillId="0" borderId="0" xfId="0" applyNumberFormat="1"/>
    <xf numFmtId="14" fontId="0" fillId="0" borderId="0" xfId="0" applyNumberFormat="1"/>
    <xf numFmtId="1" fontId="0" fillId="0" borderId="0" xfId="0" applyNumberFormat="1" applyAlignment="1">
      <alignment wrapText="1"/>
    </xf>
    <xf numFmtId="44" fontId="0" fillId="0" borderId="0" xfId="0" applyNumberFormat="1"/>
    <xf numFmtId="165" fontId="0" fillId="0" borderId="0" xfId="42" applyNumberFormat="1" applyFont="1"/>
    <xf numFmtId="44" fontId="0" fillId="0" borderId="0" xfId="42" applyFont="1"/>
    <xf numFmtId="166" fontId="0" fillId="0" borderId="0" xfId="0" applyNumberFormat="1"/>
    <xf numFmtId="10" fontId="0" fillId="0" borderId="0" xfId="43" applyNumberFormat="1" applyFont="1"/>
    <xf numFmtId="165" fontId="16" fillId="0" borderId="0" xfId="42" applyNumberFormat="1" applyFont="1"/>
    <xf numFmtId="0" fontId="0" fillId="0" borderId="0" xfId="42" applyNumberFormat="1" applyFont="1"/>
    <xf numFmtId="0" fontId="16" fillId="0" borderId="0" xfId="42"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urrency" xfId="42" builtinId="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ercent" xfId="43"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O54"/>
  <sheetViews>
    <sheetView tabSelected="1" topLeftCell="DG43" workbookViewId="0">
      <selection activeCell="DK2" sqref="DK2"/>
    </sheetView>
  </sheetViews>
  <sheetFormatPr defaultRowHeight="14.4" x14ac:dyDescent="0.3"/>
  <cols>
    <col min="1" max="1" width="9.33203125" style="1" bestFit="1" customWidth="1"/>
    <col min="2" max="2" width="19.88671875" style="2" bestFit="1" customWidth="1"/>
    <col min="3" max="3" width="18.5546875" style="1" bestFit="1" customWidth="1"/>
    <col min="4" max="4" width="9.6640625" bestFit="1" customWidth="1"/>
    <col min="5" max="6" width="12.6640625" style="1" bestFit="1" customWidth="1"/>
    <col min="7" max="7" width="11.44140625" style="1" bestFit="1" customWidth="1"/>
    <col min="8" max="8" width="19.88671875" style="2" bestFit="1" customWidth="1"/>
    <col min="9" max="9" width="17.88671875" style="2" bestFit="1" customWidth="1"/>
    <col min="10" max="10" width="19.88671875" style="2" bestFit="1" customWidth="1"/>
    <col min="11" max="11" width="17.88671875" style="2" bestFit="1" customWidth="1"/>
    <col min="12" max="12" width="10.6640625" style="1" bestFit="1" customWidth="1"/>
    <col min="13" max="13" width="10.88671875" bestFit="1" customWidth="1"/>
    <col min="14" max="14" width="9.88671875" style="1" bestFit="1" customWidth="1"/>
    <col min="15" max="15" width="10" bestFit="1" customWidth="1"/>
    <col min="16" max="16" width="41.88671875" style="1" bestFit="1" customWidth="1"/>
    <col min="17" max="17" width="11.33203125" style="1" bestFit="1" customWidth="1"/>
    <col min="18" max="18" width="9.88671875" style="1" bestFit="1" customWidth="1"/>
    <col min="19" max="19" width="18.5546875" style="1" bestFit="1" customWidth="1"/>
    <col min="20" max="20" width="45.88671875" style="1" bestFit="1" customWidth="1"/>
    <col min="21" max="21" width="10.109375" style="1" bestFit="1" customWidth="1"/>
    <col min="22" max="22" width="15.6640625" style="2" bestFit="1" customWidth="1"/>
    <col min="23" max="23" width="30" style="1" bestFit="1" customWidth="1"/>
    <col min="24" max="24" width="24.44140625" style="1" bestFit="1" customWidth="1"/>
    <col min="25" max="25" width="39.5546875" style="1" bestFit="1" customWidth="1"/>
    <col min="26" max="26" width="10.44140625" style="1" bestFit="1" customWidth="1"/>
    <col min="27" max="27" width="12.6640625" style="1" bestFit="1" customWidth="1"/>
    <col min="28" max="28" width="10.44140625" style="1" bestFit="1" customWidth="1"/>
    <col min="29" max="29" width="10.6640625" style="1" customWidth="1"/>
    <col min="30" max="30" width="10.5546875" style="1" bestFit="1" customWidth="1"/>
    <col min="31" max="32" width="11.33203125" style="1" bestFit="1" customWidth="1"/>
    <col min="33" max="33" width="39.44140625" style="1" bestFit="1" customWidth="1"/>
    <col min="34" max="34" width="5.6640625" style="1" bestFit="1" customWidth="1"/>
    <col min="35" max="35" width="9.44140625" style="1" bestFit="1" customWidth="1"/>
    <col min="36" max="36" width="81.6640625" style="1" bestFit="1" customWidth="1"/>
    <col min="37" max="37" width="10.5546875" style="1" bestFit="1" customWidth="1"/>
    <col min="38" max="38" width="9.88671875" style="1" bestFit="1" customWidth="1"/>
    <col min="39" max="39" width="10.6640625" style="1" customWidth="1"/>
    <col min="40" max="40" width="13.6640625" style="2" bestFit="1" customWidth="1"/>
    <col min="41" max="41" width="10.109375" style="1" bestFit="1" customWidth="1"/>
    <col min="42" max="42" width="9.5546875" style="1" bestFit="1" customWidth="1"/>
    <col min="43" max="43" width="16.44140625" style="1" bestFit="1" customWidth="1"/>
    <col min="44" max="44" width="9.6640625" style="1" bestFit="1" customWidth="1"/>
    <col min="45" max="45" width="9.33203125" style="1" bestFit="1" customWidth="1"/>
    <col min="46" max="46" width="9.44140625" style="1" bestFit="1" customWidth="1"/>
    <col min="47" max="47" width="8.6640625" style="1" bestFit="1" customWidth="1"/>
    <col min="48" max="48" width="22.5546875" style="1" bestFit="1" customWidth="1"/>
    <col min="49" max="49" width="4.44140625" style="1" bestFit="1" customWidth="1"/>
    <col min="50" max="50" width="6.6640625" style="1" bestFit="1" customWidth="1"/>
    <col min="51" max="51" width="5.33203125" style="1" bestFit="1" customWidth="1"/>
    <col min="52" max="52" width="11.5546875" style="1" bestFit="1" customWidth="1"/>
    <col min="53" max="53" width="28.44140625" style="1" bestFit="1" customWidth="1"/>
    <col min="54" max="55" width="12" style="1" bestFit="1" customWidth="1"/>
    <col min="56" max="56" width="18.33203125" style="1" bestFit="1" customWidth="1"/>
    <col min="57" max="57" width="10.6640625" bestFit="1" customWidth="1"/>
    <col min="58" max="58" width="11.5546875" style="1" bestFit="1" customWidth="1"/>
    <col min="59" max="60" width="15.6640625" style="2" bestFit="1" customWidth="1"/>
    <col min="61" max="62" width="19.88671875" style="2" bestFit="1" customWidth="1"/>
    <col min="63" max="63" width="18.88671875" style="2" bestFit="1" customWidth="1"/>
    <col min="64" max="64" width="11.88671875" style="1" bestFit="1" customWidth="1"/>
    <col min="65" max="66" width="8.44140625" style="1" bestFit="1" customWidth="1"/>
    <col min="67" max="67" width="10.88671875" style="1" bestFit="1" customWidth="1"/>
    <col min="68" max="68" width="11.109375" style="1" bestFit="1" customWidth="1"/>
    <col min="69" max="69" width="11.33203125" style="1" bestFit="1" customWidth="1"/>
    <col min="70" max="70" width="9.6640625" style="1" bestFit="1" customWidth="1"/>
    <col min="71" max="71" width="6.109375" style="1" bestFit="1" customWidth="1"/>
    <col min="72" max="72" width="6.88671875" style="1" bestFit="1" customWidth="1"/>
    <col min="73" max="73" width="10.88671875" style="1" bestFit="1" customWidth="1"/>
    <col min="74" max="74" width="5.33203125" style="1" bestFit="1" customWidth="1"/>
    <col min="75" max="75" width="5.88671875" style="1" bestFit="1" customWidth="1"/>
    <col min="76" max="76" width="7" style="1" bestFit="1" customWidth="1"/>
    <col min="77" max="77" width="5.44140625" style="1" bestFit="1" customWidth="1"/>
    <col min="78" max="78" width="15.6640625" style="2" bestFit="1" customWidth="1"/>
    <col min="79" max="79" width="5" style="1" bestFit="1" customWidth="1"/>
    <col min="80" max="80" width="10.6640625" bestFit="1" customWidth="1"/>
    <col min="81" max="81" width="10.5546875" style="1" bestFit="1" customWidth="1"/>
    <col min="82" max="82" width="10" style="1" bestFit="1" customWidth="1"/>
    <col min="83" max="93" width="13.6640625" style="2" bestFit="1" customWidth="1"/>
    <col min="94" max="94" width="10" style="1" bestFit="1" customWidth="1"/>
    <col min="95" max="95" width="13.6640625" style="2" bestFit="1" customWidth="1"/>
    <col min="96" max="96" width="20.88671875" style="2" bestFit="1" customWidth="1"/>
    <col min="97" max="97" width="13.6640625" style="2" bestFit="1" customWidth="1"/>
    <col min="98" max="98" width="19.88671875" style="2" bestFit="1" customWidth="1"/>
    <col min="99" max="99" width="17.88671875" style="2" bestFit="1" customWidth="1"/>
    <col min="100" max="103" width="20.88671875" style="2" bestFit="1" customWidth="1"/>
    <col min="104" max="104" width="13.6640625" style="2" bestFit="1" customWidth="1"/>
    <col min="105" max="105" width="20.88671875" style="2" bestFit="1" customWidth="1"/>
    <col min="106" max="106" width="11" style="1" bestFit="1" customWidth="1"/>
    <col min="107" max="107" width="9.5546875" style="1" bestFit="1" customWidth="1"/>
    <col min="108" max="108" width="10.6640625" style="1" bestFit="1" customWidth="1"/>
    <col min="109" max="109" width="10.33203125" style="1" bestFit="1" customWidth="1"/>
    <col min="110" max="111" width="14.6640625" style="2" bestFit="1" customWidth="1"/>
    <col min="112" max="112" width="20.5546875" bestFit="1" customWidth="1"/>
    <col min="113" max="113" width="11.77734375" bestFit="1" customWidth="1"/>
    <col min="114" max="114" width="20.6640625" bestFit="1" customWidth="1"/>
    <col min="115" max="115" width="15.6640625" bestFit="1" customWidth="1"/>
    <col min="116" max="116" width="15.33203125" bestFit="1" customWidth="1"/>
    <col min="117" max="117" width="7.5546875" bestFit="1" customWidth="1"/>
    <col min="119" max="119" width="12.5546875" bestFit="1" customWidth="1"/>
  </cols>
  <sheetData>
    <row r="1" spans="1:119" x14ac:dyDescent="0.3">
      <c r="A1" s="1" t="s">
        <v>0</v>
      </c>
      <c r="B1" s="2" t="s">
        <v>1</v>
      </c>
      <c r="C1" s="1" t="s">
        <v>2</v>
      </c>
      <c r="D1" t="s">
        <v>3</v>
      </c>
      <c r="E1" s="1" t="s">
        <v>4</v>
      </c>
      <c r="F1" s="1" t="s">
        <v>5</v>
      </c>
      <c r="G1" s="1" t="s">
        <v>6</v>
      </c>
      <c r="H1" s="2" t="s">
        <v>7</v>
      </c>
      <c r="I1" s="2" t="s">
        <v>8</v>
      </c>
      <c r="J1" s="2" t="s">
        <v>9</v>
      </c>
      <c r="K1" s="2" t="s">
        <v>10</v>
      </c>
      <c r="L1" s="1" t="s">
        <v>11</v>
      </c>
      <c r="M1" t="s">
        <v>12</v>
      </c>
      <c r="N1" s="1" t="s">
        <v>13</v>
      </c>
      <c r="O1" t="s">
        <v>14</v>
      </c>
      <c r="P1" s="1" t="s">
        <v>15</v>
      </c>
      <c r="Q1" s="1" t="s">
        <v>16</v>
      </c>
      <c r="R1" s="1" t="s">
        <v>17</v>
      </c>
      <c r="S1" s="1" t="s">
        <v>18</v>
      </c>
      <c r="T1" s="1" t="s">
        <v>19</v>
      </c>
      <c r="U1" s="1" t="s">
        <v>20</v>
      </c>
      <c r="V1" s="2"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2" t="s">
        <v>39</v>
      </c>
      <c r="AO1" s="1" t="s">
        <v>40</v>
      </c>
      <c r="AP1" s="1" t="s">
        <v>41</v>
      </c>
      <c r="AQ1" s="1" t="s">
        <v>42</v>
      </c>
      <c r="AR1" s="1" t="s">
        <v>43</v>
      </c>
      <c r="AS1" s="1" t="s">
        <v>44</v>
      </c>
      <c r="AT1" s="1" t="s">
        <v>45</v>
      </c>
      <c r="AU1" s="1" t="s">
        <v>46</v>
      </c>
      <c r="AV1" s="1" t="s">
        <v>47</v>
      </c>
      <c r="AW1" s="1" t="s">
        <v>48</v>
      </c>
      <c r="AX1" s="1" t="s">
        <v>49</v>
      </c>
      <c r="AY1" s="1" t="s">
        <v>50</v>
      </c>
      <c r="AZ1" s="1" t="s">
        <v>51</v>
      </c>
      <c r="BA1" s="1" t="s">
        <v>52</v>
      </c>
      <c r="BB1" s="1" t="s">
        <v>53</v>
      </c>
      <c r="BC1" s="1" t="s">
        <v>54</v>
      </c>
      <c r="BD1" s="1" t="s">
        <v>55</v>
      </c>
      <c r="BE1" t="s">
        <v>56</v>
      </c>
      <c r="BF1" s="1" t="s">
        <v>57</v>
      </c>
      <c r="BG1" s="2" t="s">
        <v>58</v>
      </c>
      <c r="BH1" s="2" t="s">
        <v>59</v>
      </c>
      <c r="BI1" s="2" t="s">
        <v>60</v>
      </c>
      <c r="BJ1" s="2" t="s">
        <v>61</v>
      </c>
      <c r="BK1" s="2" t="s">
        <v>62</v>
      </c>
      <c r="BL1" s="1" t="s">
        <v>63</v>
      </c>
      <c r="BM1" s="1" t="s">
        <v>64</v>
      </c>
      <c r="BN1" s="1" t="s">
        <v>65</v>
      </c>
      <c r="BO1" s="1" t="s">
        <v>66</v>
      </c>
      <c r="BP1" s="1" t="s">
        <v>67</v>
      </c>
      <c r="BQ1" s="1" t="s">
        <v>68</v>
      </c>
      <c r="BR1" s="1" t="s">
        <v>69</v>
      </c>
      <c r="BS1" s="1" t="s">
        <v>70</v>
      </c>
      <c r="BT1" s="1" t="s">
        <v>71</v>
      </c>
      <c r="BU1" s="1" t="s">
        <v>72</v>
      </c>
      <c r="BV1" s="1" t="s">
        <v>73</v>
      </c>
      <c r="BW1" s="1" t="s">
        <v>74</v>
      </c>
      <c r="BX1" s="1" t="s">
        <v>75</v>
      </c>
      <c r="BY1" s="1" t="s">
        <v>76</v>
      </c>
      <c r="BZ1" s="2" t="s">
        <v>77</v>
      </c>
      <c r="CA1" s="1" t="s">
        <v>78</v>
      </c>
      <c r="CB1" t="s">
        <v>79</v>
      </c>
      <c r="CC1" s="1" t="s">
        <v>80</v>
      </c>
      <c r="CD1" s="1" t="s">
        <v>81</v>
      </c>
      <c r="CE1" s="2" t="s">
        <v>82</v>
      </c>
      <c r="CF1" s="2" t="s">
        <v>83</v>
      </c>
      <c r="CG1" s="2" t="s">
        <v>84</v>
      </c>
      <c r="CH1" s="2" t="s">
        <v>85</v>
      </c>
      <c r="CI1" s="2" t="s">
        <v>86</v>
      </c>
      <c r="CJ1" s="2" t="s">
        <v>87</v>
      </c>
      <c r="CK1" s="2" t="s">
        <v>88</v>
      </c>
      <c r="CL1" s="2" t="s">
        <v>89</v>
      </c>
      <c r="CM1" s="2" t="s">
        <v>90</v>
      </c>
      <c r="CN1" s="2" t="s">
        <v>91</v>
      </c>
      <c r="CO1" s="2" t="s">
        <v>92</v>
      </c>
      <c r="CP1" s="1" t="s">
        <v>93</v>
      </c>
      <c r="CQ1" s="2" t="s">
        <v>94</v>
      </c>
      <c r="CR1" s="2" t="s">
        <v>95</v>
      </c>
      <c r="CS1" s="2" t="s">
        <v>96</v>
      </c>
      <c r="CT1" s="2" t="s">
        <v>97</v>
      </c>
      <c r="CU1" s="2" t="s">
        <v>98</v>
      </c>
      <c r="CV1" s="2" t="s">
        <v>99</v>
      </c>
      <c r="CW1" s="2" t="s">
        <v>100</v>
      </c>
      <c r="CX1" s="2" t="s">
        <v>101</v>
      </c>
      <c r="CY1" s="2" t="s">
        <v>102</v>
      </c>
      <c r="CZ1" s="2" t="s">
        <v>103</v>
      </c>
      <c r="DA1" s="2" t="s">
        <v>104</v>
      </c>
      <c r="DB1" s="1" t="s">
        <v>105</v>
      </c>
      <c r="DC1" s="1" t="s">
        <v>106</v>
      </c>
      <c r="DD1" s="1" t="s">
        <v>107</v>
      </c>
      <c r="DE1" s="1" t="s">
        <v>108</v>
      </c>
      <c r="DF1" s="2" t="s">
        <v>109</v>
      </c>
      <c r="DG1" s="2" t="s">
        <v>110</v>
      </c>
      <c r="DH1" s="1" t="s">
        <v>645</v>
      </c>
      <c r="DI1" s="1" t="s">
        <v>651</v>
      </c>
      <c r="DJ1" s="1" t="s">
        <v>652</v>
      </c>
      <c r="DK1" s="1" t="s">
        <v>650</v>
      </c>
      <c r="DL1" s="1" t="s">
        <v>646</v>
      </c>
      <c r="DM1" s="1" t="s">
        <v>649</v>
      </c>
      <c r="DN1" s="1" t="s">
        <v>647</v>
      </c>
      <c r="DO1" s="1" t="s">
        <v>648</v>
      </c>
    </row>
    <row r="2" spans="1:119" ht="28.8" x14ac:dyDescent="0.3">
      <c r="A2" s="1">
        <v>266240</v>
      </c>
      <c r="B2" s="2">
        <v>964111</v>
      </c>
      <c r="C2" s="1" t="s">
        <v>111</v>
      </c>
      <c r="D2" s="3">
        <v>39284</v>
      </c>
      <c r="H2" s="2">
        <v>5231734.1831499999</v>
      </c>
      <c r="I2" s="2">
        <v>9601.2441590300004</v>
      </c>
      <c r="J2" s="2">
        <v>5283747.3789100004</v>
      </c>
      <c r="K2" s="2">
        <v>9616.4937725</v>
      </c>
      <c r="P2" s="1" t="s">
        <v>112</v>
      </c>
      <c r="Q2" s="1">
        <v>47649</v>
      </c>
      <c r="R2" s="1">
        <v>964111</v>
      </c>
      <c r="S2" s="1" t="s">
        <v>111</v>
      </c>
      <c r="T2" s="1" t="s">
        <v>113</v>
      </c>
      <c r="U2" s="1" t="s">
        <v>114</v>
      </c>
      <c r="V2" s="2">
        <v>100</v>
      </c>
      <c r="X2" s="1" t="s">
        <v>115</v>
      </c>
      <c r="Y2" s="1" t="s">
        <v>116</v>
      </c>
      <c r="AA2" s="1" t="s">
        <v>117</v>
      </c>
      <c r="AB2" s="1" t="s">
        <v>118</v>
      </c>
      <c r="AC2" s="1" t="s">
        <v>119</v>
      </c>
      <c r="AD2" s="1" t="s">
        <v>120</v>
      </c>
      <c r="AE2" s="1" t="s">
        <v>121</v>
      </c>
      <c r="AF2" s="1" t="s">
        <v>122</v>
      </c>
      <c r="AG2" s="1" t="s">
        <v>123</v>
      </c>
      <c r="AI2" s="1" t="s">
        <v>124</v>
      </c>
      <c r="AJ2" s="1" t="s">
        <v>125</v>
      </c>
      <c r="AL2" s="1" t="s">
        <v>126</v>
      </c>
      <c r="AM2" s="1">
        <v>0</v>
      </c>
      <c r="AN2" s="2">
        <v>0</v>
      </c>
      <c r="AO2" s="1" t="s">
        <v>127</v>
      </c>
      <c r="AQ2" s="1" t="s">
        <v>128</v>
      </c>
      <c r="AS2" s="1" t="s">
        <v>129</v>
      </c>
      <c r="AT2" s="1" t="s">
        <v>118</v>
      </c>
      <c r="AU2" s="1" t="s">
        <v>130</v>
      </c>
      <c r="AV2" s="4" t="s">
        <v>131</v>
      </c>
      <c r="AW2" s="1" t="s">
        <v>132</v>
      </c>
      <c r="AX2" s="1" t="s">
        <v>133</v>
      </c>
      <c r="BA2" s="1" t="s">
        <v>134</v>
      </c>
      <c r="BB2" s="1" t="s">
        <v>135</v>
      </c>
      <c r="BC2" s="1" t="s">
        <v>136</v>
      </c>
      <c r="BD2" s="1" t="s">
        <v>137</v>
      </c>
      <c r="BE2" s="3">
        <v>37491</v>
      </c>
      <c r="BF2" s="1" t="s">
        <v>138</v>
      </c>
      <c r="BG2" s="2">
        <v>123.167</v>
      </c>
      <c r="BH2" s="2">
        <v>192.24700000000001</v>
      </c>
      <c r="BI2" s="2">
        <v>5365154.5199999996</v>
      </c>
      <c r="BJ2" s="2">
        <v>5365154.5199999996</v>
      </c>
      <c r="BK2" s="2">
        <v>0</v>
      </c>
      <c r="BL2" s="1" t="s">
        <v>121</v>
      </c>
      <c r="BM2" s="1" t="s">
        <v>139</v>
      </c>
      <c r="BP2" s="1" t="s">
        <v>140</v>
      </c>
      <c r="BQ2" s="1" t="s">
        <v>114</v>
      </c>
      <c r="BR2" s="1">
        <v>0</v>
      </c>
      <c r="BS2" s="1">
        <v>0</v>
      </c>
      <c r="BU2" s="1" t="s">
        <v>141</v>
      </c>
      <c r="BX2" s="1">
        <v>0</v>
      </c>
      <c r="BY2" s="1">
        <v>0</v>
      </c>
      <c r="BZ2" s="2">
        <v>0</v>
      </c>
      <c r="CA2" s="1" t="s">
        <v>142</v>
      </c>
      <c r="CC2" s="1" t="s">
        <v>143</v>
      </c>
      <c r="CD2" s="1">
        <v>2019</v>
      </c>
      <c r="CE2" s="7">
        <v>0</v>
      </c>
      <c r="CF2" s="7">
        <v>0</v>
      </c>
      <c r="CG2" s="7">
        <v>0</v>
      </c>
      <c r="CH2" s="7">
        <v>0</v>
      </c>
      <c r="CI2" s="7">
        <v>0</v>
      </c>
      <c r="CJ2" s="7">
        <v>0</v>
      </c>
      <c r="CK2" s="7">
        <v>0</v>
      </c>
      <c r="CL2" s="7">
        <v>0</v>
      </c>
      <c r="CM2" s="7">
        <v>0</v>
      </c>
      <c r="CN2" s="7">
        <v>0</v>
      </c>
      <c r="CO2" s="7">
        <v>0</v>
      </c>
      <c r="CP2" s="1">
        <v>2018</v>
      </c>
      <c r="CQ2" s="7">
        <v>0</v>
      </c>
      <c r="CR2" s="7">
        <v>0</v>
      </c>
      <c r="CS2" s="7">
        <v>0</v>
      </c>
      <c r="CT2" s="7">
        <v>1717353</v>
      </c>
      <c r="CU2" s="7">
        <v>17398</v>
      </c>
      <c r="CV2" s="7">
        <v>11695533</v>
      </c>
      <c r="CW2" s="7">
        <v>13412886</v>
      </c>
      <c r="CX2" s="7">
        <v>11678135</v>
      </c>
      <c r="CY2" s="7">
        <v>1734751</v>
      </c>
      <c r="CZ2" s="7">
        <v>0</v>
      </c>
      <c r="DA2" s="7">
        <v>1734751</v>
      </c>
      <c r="DB2" s="1">
        <v>0</v>
      </c>
      <c r="DC2" s="1">
        <v>0</v>
      </c>
      <c r="DF2" s="2">
        <v>0</v>
      </c>
      <c r="DG2" s="2">
        <v>7.4189282132400001</v>
      </c>
      <c r="DH2" s="9">
        <f>MIN(DG2*43560/BJ2,1)</f>
        <v>6.0234707456055608E-2</v>
      </c>
      <c r="DI2" s="7">
        <f>(CW2-(CQ2+CR2))/BJ2</f>
        <v>2.4999999440836236</v>
      </c>
      <c r="DJ2" s="5">
        <f>DG2*43560*DI2</f>
        <v>807921.26435142383</v>
      </c>
      <c r="DK2" s="5">
        <f>MAX(DI2*1.35,12)</f>
        <v>12</v>
      </c>
      <c r="DL2" s="6">
        <f>DG2*DK2*43560</f>
        <v>3878022.1556248125</v>
      </c>
      <c r="DM2" s="11">
        <f>COUNTIF('Impacted Properties'!$A$1:$A$5,Export_Output_Green_1!R2)</f>
        <v>0</v>
      </c>
      <c r="DN2" s="6">
        <f>IF(DG2&gt;0.1,67000,11000)</f>
        <v>67000</v>
      </c>
      <c r="DO2" s="6">
        <f>ROUNDUP(IF(DM2=0,DL2+DN2,0),-2)</f>
        <v>3945100</v>
      </c>
    </row>
    <row r="3" spans="1:119" ht="28.8" x14ac:dyDescent="0.3">
      <c r="A3" s="1">
        <v>44410</v>
      </c>
      <c r="B3" s="2">
        <v>965511</v>
      </c>
      <c r="C3" s="1" t="s">
        <v>144</v>
      </c>
      <c r="H3" s="2">
        <v>3517272.7878399999</v>
      </c>
      <c r="I3" s="2">
        <v>8509.2727956100007</v>
      </c>
      <c r="J3" s="2">
        <v>3429594.9706999999</v>
      </c>
      <c r="K3" s="2">
        <v>8503.5493195700001</v>
      </c>
      <c r="P3" s="1" t="s">
        <v>145</v>
      </c>
      <c r="Q3" s="1">
        <v>47678</v>
      </c>
      <c r="R3" s="1">
        <v>965511</v>
      </c>
      <c r="S3" s="1" t="s">
        <v>144</v>
      </c>
      <c r="T3" s="1" t="s">
        <v>146</v>
      </c>
      <c r="U3" s="1" t="s">
        <v>114</v>
      </c>
      <c r="V3" s="2">
        <v>100</v>
      </c>
      <c r="X3" s="1" t="s">
        <v>147</v>
      </c>
      <c r="Y3" s="1" t="s">
        <v>148</v>
      </c>
      <c r="AA3" s="1" t="s">
        <v>149</v>
      </c>
      <c r="AB3" s="1" t="s">
        <v>118</v>
      </c>
      <c r="AC3" s="1" t="s">
        <v>150</v>
      </c>
      <c r="AD3" s="1" t="s">
        <v>120</v>
      </c>
      <c r="AE3" s="1" t="s">
        <v>151</v>
      </c>
      <c r="AF3" s="1" t="s">
        <v>152</v>
      </c>
      <c r="AG3" s="1" t="s">
        <v>153</v>
      </c>
      <c r="AI3" s="1" t="s">
        <v>124</v>
      </c>
      <c r="AJ3" s="1" t="s">
        <v>154</v>
      </c>
      <c r="AL3" s="1" t="s">
        <v>155</v>
      </c>
      <c r="AM3" s="1">
        <v>0</v>
      </c>
      <c r="AN3" s="2">
        <v>0</v>
      </c>
      <c r="AQ3" s="1" t="s">
        <v>156</v>
      </c>
      <c r="AS3" s="1" t="s">
        <v>129</v>
      </c>
      <c r="AT3" s="1" t="s">
        <v>118</v>
      </c>
      <c r="AU3" s="1" t="s">
        <v>157</v>
      </c>
      <c r="AV3" s="4" t="s">
        <v>158</v>
      </c>
      <c r="AW3" s="1" t="s">
        <v>132</v>
      </c>
      <c r="AX3" s="1" t="s">
        <v>133</v>
      </c>
      <c r="BA3" s="1" t="s">
        <v>134</v>
      </c>
      <c r="BD3" s="1" t="s">
        <v>159</v>
      </c>
      <c r="BE3" s="3">
        <v>38932</v>
      </c>
      <c r="BF3" s="1" t="s">
        <v>138</v>
      </c>
      <c r="BG3" s="2">
        <v>77.677999999999997</v>
      </c>
      <c r="BH3" s="2">
        <v>0</v>
      </c>
      <c r="BI3" s="2">
        <v>3383653.68</v>
      </c>
      <c r="BJ3" s="2">
        <v>3383653.68</v>
      </c>
      <c r="BK3" s="2">
        <v>0</v>
      </c>
      <c r="BL3" s="1" t="s">
        <v>151</v>
      </c>
      <c r="BM3" s="1" t="s">
        <v>139</v>
      </c>
      <c r="BP3" s="1" t="s">
        <v>140</v>
      </c>
      <c r="BQ3" s="1" t="s">
        <v>114</v>
      </c>
      <c r="BR3" s="1">
        <v>0</v>
      </c>
      <c r="BS3" s="1">
        <v>0</v>
      </c>
      <c r="BU3" s="1" t="s">
        <v>160</v>
      </c>
      <c r="BX3" s="1">
        <v>0</v>
      </c>
      <c r="BY3" s="1">
        <v>0</v>
      </c>
      <c r="BZ3" s="2">
        <v>0</v>
      </c>
      <c r="CA3" s="1" t="s">
        <v>142</v>
      </c>
      <c r="CC3" s="1" t="s">
        <v>143</v>
      </c>
      <c r="CD3" s="1">
        <v>2019</v>
      </c>
      <c r="CE3" s="7">
        <v>0</v>
      </c>
      <c r="CF3" s="7">
        <v>0</v>
      </c>
      <c r="CG3" s="7">
        <v>0</v>
      </c>
      <c r="CH3" s="7">
        <v>0</v>
      </c>
      <c r="CI3" s="7">
        <v>0</v>
      </c>
      <c r="CJ3" s="7">
        <v>0</v>
      </c>
      <c r="CK3" s="7">
        <v>0</v>
      </c>
      <c r="CL3" s="7">
        <v>0</v>
      </c>
      <c r="CM3" s="7">
        <v>0</v>
      </c>
      <c r="CN3" s="7">
        <v>0</v>
      </c>
      <c r="CO3" s="7">
        <v>0</v>
      </c>
      <c r="CP3" s="1">
        <v>2018</v>
      </c>
      <c r="CQ3" s="7">
        <v>0</v>
      </c>
      <c r="CR3" s="7">
        <v>0</v>
      </c>
      <c r="CS3" s="7">
        <v>0</v>
      </c>
      <c r="CT3" s="7">
        <v>0</v>
      </c>
      <c r="CU3" s="7">
        <v>12584</v>
      </c>
      <c r="CV3" s="7">
        <v>13534615</v>
      </c>
      <c r="CW3" s="7">
        <v>13534615</v>
      </c>
      <c r="CX3" s="7">
        <v>13522031</v>
      </c>
      <c r="CY3" s="7">
        <v>12584</v>
      </c>
      <c r="CZ3" s="7">
        <v>0</v>
      </c>
      <c r="DA3" s="7">
        <v>12584</v>
      </c>
      <c r="DB3" s="1">
        <v>0</v>
      </c>
      <c r="DC3" s="1">
        <v>0</v>
      </c>
      <c r="DF3" s="2">
        <v>0</v>
      </c>
      <c r="DG3" s="2">
        <v>2.76512253268</v>
      </c>
      <c r="DH3" s="9">
        <f t="shared" ref="DH3:DH51" si="0">MIN(DG3*43560/BJ3,1)</f>
        <v>3.5597241595818632E-2</v>
      </c>
      <c r="DI3" s="7">
        <f t="shared" ref="DI3:DI51" si="1">(CW3-(CQ3+CR3))/BJ3</f>
        <v>4.0000000827507858</v>
      </c>
      <c r="DJ3" s="5">
        <f t="shared" ref="DJ3:DJ51" si="2">DG3*43560*DI3</f>
        <v>481794.96006139088</v>
      </c>
      <c r="DK3" s="5">
        <f t="shared" ref="DK3:DK51" si="3">MAX(DI3*1.35,12)</f>
        <v>12</v>
      </c>
      <c r="DL3" s="6">
        <f t="shared" ref="DL3:DL51" si="4">DG3*DK3*43560</f>
        <v>1445384.8502824896</v>
      </c>
      <c r="DM3" s="11">
        <f>COUNTIF('Impacted Properties'!$A$1:$A$5,Export_Output_Green_1!R3)</f>
        <v>0</v>
      </c>
      <c r="DN3" s="6">
        <f t="shared" ref="DN3:DN51" si="5">IF(DG3&gt;0.1,67000,11000)</f>
        <v>67000</v>
      </c>
      <c r="DO3" s="6">
        <f t="shared" ref="DO3:DO51" si="6">ROUNDUP(IF(DM3=0,DL3+DN3,0),-2)</f>
        <v>1512400</v>
      </c>
    </row>
    <row r="4" spans="1:119" x14ac:dyDescent="0.3">
      <c r="A4" s="1">
        <v>325286</v>
      </c>
      <c r="B4" s="2">
        <v>965879</v>
      </c>
      <c r="C4" s="1" t="s">
        <v>161</v>
      </c>
      <c r="H4" s="2">
        <v>6614594.2820100002</v>
      </c>
      <c r="I4" s="2">
        <v>10007.559019599999</v>
      </c>
      <c r="J4" s="2">
        <v>6618924.3320300002</v>
      </c>
      <c r="K4" s="2">
        <v>10012.3945195</v>
      </c>
      <c r="P4" s="1" t="s">
        <v>162</v>
      </c>
      <c r="Q4" s="1">
        <v>47692</v>
      </c>
      <c r="R4" s="1">
        <v>965879</v>
      </c>
      <c r="S4" s="1" t="s">
        <v>161</v>
      </c>
      <c r="T4" s="1" t="s">
        <v>163</v>
      </c>
      <c r="U4" s="1" t="s">
        <v>114</v>
      </c>
      <c r="V4" s="2">
        <v>100</v>
      </c>
      <c r="W4" s="1" t="s">
        <v>164</v>
      </c>
      <c r="X4" s="1" t="s">
        <v>165</v>
      </c>
      <c r="Y4" s="1" t="s">
        <v>166</v>
      </c>
      <c r="AA4" s="1" t="s">
        <v>129</v>
      </c>
      <c r="AB4" s="1" t="s">
        <v>118</v>
      </c>
      <c r="AC4" s="1" t="s">
        <v>167</v>
      </c>
      <c r="AD4" s="1" t="s">
        <v>120</v>
      </c>
      <c r="AE4" s="1" t="s">
        <v>168</v>
      </c>
      <c r="AF4" s="1" t="s">
        <v>169</v>
      </c>
      <c r="AG4" s="1" t="s">
        <v>170</v>
      </c>
      <c r="AI4" s="1" t="s">
        <v>124</v>
      </c>
      <c r="AJ4" s="1" t="s">
        <v>171</v>
      </c>
      <c r="AL4" s="1" t="s">
        <v>172</v>
      </c>
      <c r="AM4" s="1">
        <v>0</v>
      </c>
      <c r="AN4" s="2">
        <v>0</v>
      </c>
      <c r="AW4" s="1" t="s">
        <v>173</v>
      </c>
      <c r="AX4" s="1" t="s">
        <v>133</v>
      </c>
      <c r="AY4" s="1" t="s">
        <v>174</v>
      </c>
      <c r="BA4" s="1" t="s">
        <v>175</v>
      </c>
      <c r="BD4" s="1" t="s">
        <v>176</v>
      </c>
      <c r="BE4" s="3">
        <v>41263</v>
      </c>
      <c r="BF4" s="1" t="s">
        <v>177</v>
      </c>
      <c r="BG4" s="2">
        <v>152.08340000000001</v>
      </c>
      <c r="BH4" s="2">
        <v>157.13480000000001</v>
      </c>
      <c r="BI4" s="2">
        <v>6624752.9000000004</v>
      </c>
      <c r="BJ4" s="2">
        <v>6624752.9000000004</v>
      </c>
      <c r="BK4" s="2">
        <v>0</v>
      </c>
      <c r="BL4" s="1" t="s">
        <v>168</v>
      </c>
      <c r="BM4" s="1" t="s">
        <v>139</v>
      </c>
      <c r="BP4" s="1" t="s">
        <v>140</v>
      </c>
      <c r="BQ4" s="1" t="s">
        <v>114</v>
      </c>
      <c r="BR4" s="1">
        <v>0</v>
      </c>
      <c r="BS4" s="1">
        <v>0</v>
      </c>
      <c r="BU4" s="1" t="s">
        <v>160</v>
      </c>
      <c r="BX4" s="1">
        <v>0</v>
      </c>
      <c r="BY4" s="1">
        <v>0</v>
      </c>
      <c r="BZ4" s="2">
        <v>0</v>
      </c>
      <c r="CA4" s="1" t="s">
        <v>142</v>
      </c>
      <c r="CC4" s="1" t="s">
        <v>143</v>
      </c>
      <c r="CD4" s="1">
        <v>2019</v>
      </c>
      <c r="CE4" s="7">
        <v>0</v>
      </c>
      <c r="CF4" s="7">
        <v>0</v>
      </c>
      <c r="CG4" s="7">
        <v>0</v>
      </c>
      <c r="CH4" s="7">
        <v>0</v>
      </c>
      <c r="CI4" s="7">
        <v>0</v>
      </c>
      <c r="CJ4" s="7">
        <v>0</v>
      </c>
      <c r="CK4" s="7">
        <v>0</v>
      </c>
      <c r="CL4" s="7">
        <v>0</v>
      </c>
      <c r="CM4" s="7">
        <v>0</v>
      </c>
      <c r="CN4" s="7">
        <v>0</v>
      </c>
      <c r="CO4" s="7">
        <v>0</v>
      </c>
      <c r="CP4" s="1">
        <v>2018</v>
      </c>
      <c r="CQ4" s="7">
        <v>0</v>
      </c>
      <c r="CR4" s="7">
        <v>0</v>
      </c>
      <c r="CS4" s="7">
        <v>0</v>
      </c>
      <c r="CT4" s="7">
        <v>0</v>
      </c>
      <c r="CU4" s="7">
        <v>24638</v>
      </c>
      <c r="CV4" s="7">
        <v>26499012</v>
      </c>
      <c r="CW4" s="7">
        <v>26499012</v>
      </c>
      <c r="CX4" s="7">
        <v>26474374</v>
      </c>
      <c r="CY4" s="7">
        <v>24638</v>
      </c>
      <c r="CZ4" s="7">
        <v>0</v>
      </c>
      <c r="DA4" s="7">
        <v>24638</v>
      </c>
      <c r="DB4" s="1">
        <v>0</v>
      </c>
      <c r="DC4" s="1">
        <v>0</v>
      </c>
      <c r="DF4" s="2">
        <v>0</v>
      </c>
      <c r="DG4" s="2">
        <v>9.28794922274</v>
      </c>
      <c r="DH4" s="9">
        <f t="shared" si="0"/>
        <v>6.1071420209885013E-2</v>
      </c>
      <c r="DI4" s="7">
        <f t="shared" si="1"/>
        <v>4.0000000603796106</v>
      </c>
      <c r="DJ4" s="5">
        <f t="shared" si="2"/>
        <v>1618332.2969987856</v>
      </c>
      <c r="DK4" s="5">
        <f t="shared" si="3"/>
        <v>12</v>
      </c>
      <c r="DL4" s="6">
        <f t="shared" si="4"/>
        <v>4854996.8177106529</v>
      </c>
      <c r="DM4" s="11">
        <f>COUNTIF('Impacted Properties'!$A$1:$A$5,Export_Output_Green_1!R4)</f>
        <v>0</v>
      </c>
      <c r="DN4" s="6">
        <f t="shared" si="5"/>
        <v>67000</v>
      </c>
      <c r="DO4" s="6">
        <f t="shared" si="6"/>
        <v>4922000</v>
      </c>
    </row>
    <row r="5" spans="1:119" ht="28.8" x14ac:dyDescent="0.3">
      <c r="A5" s="1">
        <v>278765</v>
      </c>
      <c r="B5" s="2">
        <v>967662</v>
      </c>
      <c r="C5" s="1" t="s">
        <v>178</v>
      </c>
      <c r="D5" s="3">
        <v>39138</v>
      </c>
      <c r="H5" s="2">
        <v>7884968.7850599997</v>
      </c>
      <c r="I5" s="2">
        <v>13981.391333899999</v>
      </c>
      <c r="J5" s="2">
        <v>7897831.2753900001</v>
      </c>
      <c r="K5" s="2">
        <v>13909.8071096</v>
      </c>
      <c r="P5" s="1" t="s">
        <v>179</v>
      </c>
      <c r="Q5" s="1">
        <v>47831</v>
      </c>
      <c r="R5" s="1">
        <v>967662</v>
      </c>
      <c r="S5" s="1" t="s">
        <v>178</v>
      </c>
      <c r="T5" s="1" t="s">
        <v>180</v>
      </c>
      <c r="U5" s="1" t="s">
        <v>114</v>
      </c>
      <c r="V5" s="2">
        <v>100</v>
      </c>
      <c r="Y5" s="1" t="s">
        <v>181</v>
      </c>
      <c r="AA5" s="1" t="s">
        <v>182</v>
      </c>
      <c r="AB5" s="1" t="s">
        <v>118</v>
      </c>
      <c r="AC5" s="1" t="s">
        <v>183</v>
      </c>
      <c r="AD5" s="1" t="s">
        <v>120</v>
      </c>
      <c r="AE5" s="1" t="s">
        <v>184</v>
      </c>
      <c r="AF5" s="1" t="s">
        <v>185</v>
      </c>
      <c r="AG5" s="1" t="s">
        <v>186</v>
      </c>
      <c r="AH5" s="1" t="s">
        <v>187</v>
      </c>
      <c r="AI5" s="1" t="s">
        <v>188</v>
      </c>
      <c r="AJ5" s="1" t="s">
        <v>189</v>
      </c>
      <c r="AL5" s="1" t="s">
        <v>190</v>
      </c>
      <c r="AM5" s="1">
        <v>0</v>
      </c>
      <c r="AN5" s="2">
        <v>0</v>
      </c>
      <c r="AQ5" s="1" t="s">
        <v>191</v>
      </c>
      <c r="AR5" s="1" t="s">
        <v>192</v>
      </c>
      <c r="AS5" s="1" t="s">
        <v>193</v>
      </c>
      <c r="AT5" s="1" t="s">
        <v>118</v>
      </c>
      <c r="AU5" s="1" t="s">
        <v>194</v>
      </c>
      <c r="AV5" s="4" t="s">
        <v>195</v>
      </c>
      <c r="AW5" s="1" t="s">
        <v>173</v>
      </c>
      <c r="AX5" s="1" t="s">
        <v>133</v>
      </c>
      <c r="BA5" s="1" t="s">
        <v>196</v>
      </c>
      <c r="BB5" s="1" t="s">
        <v>197</v>
      </c>
      <c r="BC5" s="1" t="s">
        <v>198</v>
      </c>
      <c r="BD5" s="1" t="s">
        <v>199</v>
      </c>
      <c r="BE5" s="3">
        <v>38526</v>
      </c>
      <c r="BF5" s="1" t="s">
        <v>200</v>
      </c>
      <c r="BG5" s="2">
        <v>182.72399999999999</v>
      </c>
      <c r="BH5" s="2">
        <v>0</v>
      </c>
      <c r="BI5" s="2">
        <v>7959457</v>
      </c>
      <c r="BJ5" s="2">
        <v>7959457</v>
      </c>
      <c r="BK5" s="2">
        <v>0</v>
      </c>
      <c r="BL5" s="1" t="s">
        <v>184</v>
      </c>
      <c r="BM5" s="1" t="s">
        <v>139</v>
      </c>
      <c r="BP5" s="1" t="s">
        <v>140</v>
      </c>
      <c r="BQ5" s="1" t="s">
        <v>114</v>
      </c>
      <c r="BR5" s="1">
        <v>0</v>
      </c>
      <c r="BS5" s="1">
        <v>0</v>
      </c>
      <c r="BU5" s="1" t="s">
        <v>160</v>
      </c>
      <c r="BX5" s="1">
        <v>0</v>
      </c>
      <c r="BY5" s="1">
        <v>0</v>
      </c>
      <c r="BZ5" s="2">
        <v>0</v>
      </c>
      <c r="CA5" s="1" t="s">
        <v>142</v>
      </c>
      <c r="CC5" s="1" t="s">
        <v>143</v>
      </c>
      <c r="CD5" s="1">
        <v>2019</v>
      </c>
      <c r="CE5" s="7">
        <v>0</v>
      </c>
      <c r="CF5" s="7">
        <v>0</v>
      </c>
      <c r="CG5" s="7">
        <v>0</v>
      </c>
      <c r="CH5" s="7">
        <v>0</v>
      </c>
      <c r="CI5" s="7">
        <v>0</v>
      </c>
      <c r="CJ5" s="7">
        <v>0</v>
      </c>
      <c r="CK5" s="7">
        <v>0</v>
      </c>
      <c r="CL5" s="7">
        <v>0</v>
      </c>
      <c r="CM5" s="7">
        <v>0</v>
      </c>
      <c r="CN5" s="7">
        <v>0</v>
      </c>
      <c r="CO5" s="7">
        <v>0</v>
      </c>
      <c r="CP5" s="1">
        <v>2018</v>
      </c>
      <c r="CQ5" s="7">
        <v>0</v>
      </c>
      <c r="CR5" s="7">
        <v>0</v>
      </c>
      <c r="CS5" s="7">
        <v>0</v>
      </c>
      <c r="CT5" s="7">
        <v>0</v>
      </c>
      <c r="CU5" s="7">
        <v>29601</v>
      </c>
      <c r="CV5" s="7">
        <v>31837828</v>
      </c>
      <c r="CW5" s="7">
        <v>31837828</v>
      </c>
      <c r="CX5" s="7">
        <v>31808227</v>
      </c>
      <c r="CY5" s="7">
        <v>29601</v>
      </c>
      <c r="CZ5" s="7">
        <v>0</v>
      </c>
      <c r="DA5" s="7">
        <v>29601</v>
      </c>
      <c r="DB5" s="1">
        <v>0</v>
      </c>
      <c r="DC5" s="1">
        <v>0</v>
      </c>
      <c r="DF5" s="2">
        <v>0</v>
      </c>
      <c r="DG5" s="2">
        <v>5.6889111440000004</v>
      </c>
      <c r="DH5" s="9">
        <f t="shared" si="0"/>
        <v>3.1133903912369903E-2</v>
      </c>
      <c r="DI5" s="7">
        <f t="shared" si="1"/>
        <v>4</v>
      </c>
      <c r="DJ5" s="5">
        <f t="shared" si="2"/>
        <v>991235.87773056002</v>
      </c>
      <c r="DK5" s="5">
        <f t="shared" si="3"/>
        <v>12</v>
      </c>
      <c r="DL5" s="6">
        <f t="shared" si="4"/>
        <v>2973707.6331916801</v>
      </c>
      <c r="DM5" s="11">
        <f>COUNTIF('Impacted Properties'!$A$1:$A$5,Export_Output_Green_1!R5)</f>
        <v>0</v>
      </c>
      <c r="DN5" s="6">
        <f t="shared" si="5"/>
        <v>67000</v>
      </c>
      <c r="DO5" s="6">
        <f t="shared" si="6"/>
        <v>3040800</v>
      </c>
    </row>
    <row r="6" spans="1:119" ht="28.8" x14ac:dyDescent="0.3">
      <c r="A6" s="1">
        <v>264543</v>
      </c>
      <c r="B6" s="2">
        <v>967840</v>
      </c>
      <c r="C6" s="1" t="s">
        <v>201</v>
      </c>
      <c r="H6" s="2">
        <v>309056.43063999998</v>
      </c>
      <c r="I6" s="2">
        <v>3813.3539492999998</v>
      </c>
      <c r="J6" s="2">
        <v>309056.47070300003</v>
      </c>
      <c r="K6" s="2">
        <v>3813.3539492999998</v>
      </c>
      <c r="P6" s="1" t="s">
        <v>202</v>
      </c>
      <c r="Q6" s="1">
        <v>47834</v>
      </c>
      <c r="R6" s="1">
        <v>967840</v>
      </c>
      <c r="S6" s="1" t="s">
        <v>201</v>
      </c>
      <c r="T6" s="1" t="s">
        <v>163</v>
      </c>
      <c r="U6" s="1" t="s">
        <v>114</v>
      </c>
      <c r="V6" s="2">
        <v>100</v>
      </c>
      <c r="X6" s="1" t="s">
        <v>165</v>
      </c>
      <c r="Y6" s="1" t="s">
        <v>166</v>
      </c>
      <c r="AA6" s="1" t="s">
        <v>129</v>
      </c>
      <c r="AB6" s="1" t="s">
        <v>118</v>
      </c>
      <c r="AC6" s="1" t="s">
        <v>167</v>
      </c>
      <c r="AD6" s="1" t="s">
        <v>120</v>
      </c>
      <c r="AE6" s="1" t="s">
        <v>184</v>
      </c>
      <c r="AF6" s="1" t="s">
        <v>185</v>
      </c>
      <c r="AG6" s="1" t="s">
        <v>186</v>
      </c>
      <c r="AH6" s="1" t="s">
        <v>187</v>
      </c>
      <c r="AI6" s="1" t="s">
        <v>203</v>
      </c>
      <c r="AJ6" s="1" t="s">
        <v>204</v>
      </c>
      <c r="AM6" s="1">
        <v>0</v>
      </c>
      <c r="AN6" s="2">
        <v>0</v>
      </c>
      <c r="AS6" s="1" t="s">
        <v>193</v>
      </c>
      <c r="AT6" s="1" t="s">
        <v>118</v>
      </c>
      <c r="AU6" s="1" t="s">
        <v>194</v>
      </c>
      <c r="AV6" s="4" t="s">
        <v>205</v>
      </c>
      <c r="AW6" s="1" t="s">
        <v>173</v>
      </c>
      <c r="AX6" s="1" t="s">
        <v>133</v>
      </c>
      <c r="AY6" s="1" t="s">
        <v>174</v>
      </c>
      <c r="BA6" s="1" t="s">
        <v>175</v>
      </c>
      <c r="BD6" s="1" t="s">
        <v>176</v>
      </c>
      <c r="BE6" s="3">
        <v>41263</v>
      </c>
      <c r="BF6" s="1" t="s">
        <v>177</v>
      </c>
      <c r="BG6" s="2">
        <v>5.0511999999999997</v>
      </c>
      <c r="BH6" s="2">
        <v>157.13480000000001</v>
      </c>
      <c r="BI6" s="2">
        <v>220030</v>
      </c>
      <c r="BJ6" s="2">
        <v>220030</v>
      </c>
      <c r="BK6" s="2">
        <v>0</v>
      </c>
      <c r="BL6" s="1" t="s">
        <v>184</v>
      </c>
      <c r="BM6" s="1" t="s">
        <v>139</v>
      </c>
      <c r="BP6" s="1" t="s">
        <v>140</v>
      </c>
      <c r="BQ6" s="1" t="s">
        <v>114</v>
      </c>
      <c r="BR6" s="1">
        <v>0</v>
      </c>
      <c r="BS6" s="1">
        <v>0</v>
      </c>
      <c r="BU6" s="1" t="s">
        <v>160</v>
      </c>
      <c r="BX6" s="1">
        <v>0</v>
      </c>
      <c r="BY6" s="1">
        <v>0</v>
      </c>
      <c r="BZ6" s="2">
        <v>0</v>
      </c>
      <c r="CA6" s="1" t="s">
        <v>142</v>
      </c>
      <c r="CC6" s="1" t="s">
        <v>143</v>
      </c>
      <c r="CD6" s="1">
        <v>2019</v>
      </c>
      <c r="CE6" s="7">
        <v>0</v>
      </c>
      <c r="CF6" s="7">
        <v>0</v>
      </c>
      <c r="CG6" s="7">
        <v>0</v>
      </c>
      <c r="CH6" s="7">
        <v>0</v>
      </c>
      <c r="CI6" s="7">
        <v>0</v>
      </c>
      <c r="CJ6" s="7">
        <v>0</v>
      </c>
      <c r="CK6" s="7">
        <v>0</v>
      </c>
      <c r="CL6" s="7">
        <v>0</v>
      </c>
      <c r="CM6" s="7">
        <v>0</v>
      </c>
      <c r="CN6" s="7">
        <v>0</v>
      </c>
      <c r="CO6" s="7">
        <v>0</v>
      </c>
      <c r="CP6" s="1">
        <v>2018</v>
      </c>
      <c r="CQ6" s="7">
        <v>0</v>
      </c>
      <c r="CR6" s="7">
        <v>0</v>
      </c>
      <c r="CS6" s="7">
        <v>0</v>
      </c>
      <c r="CT6" s="7">
        <v>0</v>
      </c>
      <c r="CU6" s="7">
        <v>818</v>
      </c>
      <c r="CV6" s="7">
        <v>880120</v>
      </c>
      <c r="CW6" s="7">
        <v>880120</v>
      </c>
      <c r="CX6" s="7">
        <v>879302</v>
      </c>
      <c r="CY6" s="7">
        <v>818</v>
      </c>
      <c r="CZ6" s="7">
        <v>0</v>
      </c>
      <c r="DA6" s="7">
        <v>818</v>
      </c>
      <c r="DB6" s="1">
        <v>0</v>
      </c>
      <c r="DC6" s="1">
        <v>0</v>
      </c>
      <c r="DF6" s="2">
        <v>0</v>
      </c>
      <c r="DG6" s="2">
        <v>1.51483411196</v>
      </c>
      <c r="DH6" s="9">
        <f t="shared" si="0"/>
        <v>0.29989625922364038</v>
      </c>
      <c r="DI6" s="7">
        <f t="shared" si="1"/>
        <v>4</v>
      </c>
      <c r="DJ6" s="5">
        <f t="shared" si="2"/>
        <v>263944.69566791039</v>
      </c>
      <c r="DK6" s="5">
        <f t="shared" si="3"/>
        <v>12</v>
      </c>
      <c r="DL6" s="6">
        <f t="shared" si="4"/>
        <v>791834.08700373117</v>
      </c>
      <c r="DM6" s="11">
        <f>COUNTIF('Impacted Properties'!$A$1:$A$5,Export_Output_Green_1!R6)</f>
        <v>0</v>
      </c>
      <c r="DN6" s="6">
        <f t="shared" si="5"/>
        <v>67000</v>
      </c>
      <c r="DO6" s="6">
        <f t="shared" si="6"/>
        <v>858900</v>
      </c>
    </row>
    <row r="7" spans="1:119" ht="28.8" x14ac:dyDescent="0.3">
      <c r="A7" s="1">
        <v>25831</v>
      </c>
      <c r="B7" s="2">
        <v>967868</v>
      </c>
      <c r="C7" s="1" t="s">
        <v>206</v>
      </c>
      <c r="H7" s="2">
        <v>1954770.83265</v>
      </c>
      <c r="I7" s="2">
        <v>5667.42915842</v>
      </c>
      <c r="J7" s="2">
        <v>1876162.04492</v>
      </c>
      <c r="K7" s="2">
        <v>5566.1786504299998</v>
      </c>
      <c r="P7" s="1" t="s">
        <v>207</v>
      </c>
      <c r="Q7" s="1">
        <v>47835</v>
      </c>
      <c r="R7" s="1">
        <v>967868</v>
      </c>
      <c r="S7" s="1" t="s">
        <v>206</v>
      </c>
      <c r="T7" s="1" t="s">
        <v>208</v>
      </c>
      <c r="U7" s="1" t="s">
        <v>114</v>
      </c>
      <c r="V7" s="2">
        <v>100</v>
      </c>
      <c r="Y7" s="1" t="s">
        <v>209</v>
      </c>
      <c r="AA7" s="1" t="s">
        <v>210</v>
      </c>
      <c r="AB7" s="1" t="s">
        <v>211</v>
      </c>
      <c r="AC7" s="1" t="s">
        <v>212</v>
      </c>
      <c r="AD7" s="1" t="s">
        <v>120</v>
      </c>
      <c r="AE7" s="1" t="s">
        <v>184</v>
      </c>
      <c r="AF7" s="1" t="s">
        <v>213</v>
      </c>
      <c r="AG7" s="1" t="s">
        <v>186</v>
      </c>
      <c r="AH7" s="1" t="s">
        <v>214</v>
      </c>
      <c r="AI7" s="1" t="s">
        <v>215</v>
      </c>
      <c r="AJ7" s="1" t="s">
        <v>216</v>
      </c>
      <c r="AM7" s="1">
        <v>0</v>
      </c>
      <c r="AN7" s="2">
        <v>0</v>
      </c>
      <c r="AQ7" s="1" t="s">
        <v>128</v>
      </c>
      <c r="AS7" s="1" t="s">
        <v>129</v>
      </c>
      <c r="AT7" s="1" t="s">
        <v>118</v>
      </c>
      <c r="AV7" s="4" t="s">
        <v>217</v>
      </c>
      <c r="AW7" s="1" t="s">
        <v>132</v>
      </c>
      <c r="AX7" s="1" t="s">
        <v>133</v>
      </c>
      <c r="BA7" s="1" t="s">
        <v>134</v>
      </c>
      <c r="BD7" s="1" t="s">
        <v>218</v>
      </c>
      <c r="BE7" s="3">
        <v>42542</v>
      </c>
      <c r="BF7" s="1" t="s">
        <v>138</v>
      </c>
      <c r="BG7" s="2">
        <v>43.862099999999998</v>
      </c>
      <c r="BH7" s="2">
        <v>0</v>
      </c>
      <c r="BI7" s="2">
        <v>1910633.08</v>
      </c>
      <c r="BJ7" s="2">
        <v>1910633.08</v>
      </c>
      <c r="BK7" s="2">
        <v>0</v>
      </c>
      <c r="BL7" s="1" t="s">
        <v>184</v>
      </c>
      <c r="BM7" s="1" t="s">
        <v>139</v>
      </c>
      <c r="BP7" s="1" t="s">
        <v>140</v>
      </c>
      <c r="BQ7" s="1" t="s">
        <v>114</v>
      </c>
      <c r="BR7" s="1">
        <v>0</v>
      </c>
      <c r="BS7" s="1">
        <v>0</v>
      </c>
      <c r="BU7" s="1" t="s">
        <v>160</v>
      </c>
      <c r="BX7" s="1">
        <v>0</v>
      </c>
      <c r="BY7" s="1">
        <v>0</v>
      </c>
      <c r="BZ7" s="2">
        <v>0</v>
      </c>
      <c r="CA7" s="1" t="s">
        <v>142</v>
      </c>
      <c r="CC7" s="1" t="s">
        <v>143</v>
      </c>
      <c r="CD7" s="1">
        <v>2019</v>
      </c>
      <c r="CE7" s="7">
        <v>0</v>
      </c>
      <c r="CF7" s="7">
        <v>0</v>
      </c>
      <c r="CG7" s="7">
        <v>0</v>
      </c>
      <c r="CH7" s="7">
        <v>0</v>
      </c>
      <c r="CI7" s="7">
        <v>0</v>
      </c>
      <c r="CJ7" s="7">
        <v>0</v>
      </c>
      <c r="CK7" s="7">
        <v>0</v>
      </c>
      <c r="CL7" s="7">
        <v>0</v>
      </c>
      <c r="CM7" s="7">
        <v>0</v>
      </c>
      <c r="CN7" s="7">
        <v>0</v>
      </c>
      <c r="CO7" s="7">
        <v>0</v>
      </c>
      <c r="CP7" s="1">
        <v>2018</v>
      </c>
      <c r="CQ7" s="7">
        <v>0</v>
      </c>
      <c r="CR7" s="7">
        <v>0</v>
      </c>
      <c r="CS7" s="7">
        <v>0</v>
      </c>
      <c r="CT7" s="7">
        <v>0</v>
      </c>
      <c r="CU7" s="7">
        <v>7106</v>
      </c>
      <c r="CV7" s="7">
        <v>15762723</v>
      </c>
      <c r="CW7" s="7">
        <v>15762723</v>
      </c>
      <c r="CX7" s="7">
        <v>15755617</v>
      </c>
      <c r="CY7" s="7">
        <v>7106</v>
      </c>
      <c r="CZ7" s="7">
        <v>0</v>
      </c>
      <c r="DA7" s="7">
        <v>7106</v>
      </c>
      <c r="DB7" s="1">
        <v>0</v>
      </c>
      <c r="DC7" s="1">
        <v>0</v>
      </c>
      <c r="DF7" s="2">
        <v>0</v>
      </c>
      <c r="DG7" s="2">
        <v>3.9281470511299998</v>
      </c>
      <c r="DH7" s="9">
        <f t="shared" si="0"/>
        <v>8.9556748147175791E-2</v>
      </c>
      <c r="DI7" s="7">
        <f t="shared" si="1"/>
        <v>8.2500000471048054</v>
      </c>
      <c r="DJ7" s="5">
        <f t="shared" si="2"/>
        <v>1411658.2138246952</v>
      </c>
      <c r="DK7" s="5">
        <f t="shared" si="3"/>
        <v>12</v>
      </c>
      <c r="DL7" s="6">
        <f t="shared" si="4"/>
        <v>2053321.0265666733</v>
      </c>
      <c r="DM7" s="11">
        <f>COUNTIF('Impacted Properties'!$A$1:$A$5,Export_Output_Green_1!R7)</f>
        <v>0</v>
      </c>
      <c r="DN7" s="6">
        <f t="shared" si="5"/>
        <v>67000</v>
      </c>
      <c r="DO7" s="6">
        <f t="shared" si="6"/>
        <v>2120400</v>
      </c>
    </row>
    <row r="8" spans="1:119" ht="28.8" x14ac:dyDescent="0.3">
      <c r="A8" s="1">
        <v>100125</v>
      </c>
      <c r="B8" s="2">
        <v>972727</v>
      </c>
      <c r="C8" s="1" t="s">
        <v>219</v>
      </c>
      <c r="D8" s="3">
        <v>38601</v>
      </c>
      <c r="H8" s="2">
        <v>1768326.8084199999</v>
      </c>
      <c r="I8" s="2">
        <v>5402.4394296399996</v>
      </c>
      <c r="J8" s="2">
        <v>1714529.1875</v>
      </c>
      <c r="K8" s="2">
        <v>5311.5032479299998</v>
      </c>
      <c r="P8" s="1" t="s">
        <v>220</v>
      </c>
      <c r="Q8" s="1">
        <v>48079</v>
      </c>
      <c r="R8" s="1">
        <v>972727</v>
      </c>
      <c r="S8" s="1" t="s">
        <v>219</v>
      </c>
      <c r="T8" s="1" t="s">
        <v>221</v>
      </c>
      <c r="U8" s="1" t="s">
        <v>114</v>
      </c>
      <c r="V8" s="2">
        <v>100</v>
      </c>
      <c r="X8" s="1" t="s">
        <v>222</v>
      </c>
      <c r="Y8" s="1" t="s">
        <v>223</v>
      </c>
      <c r="AA8" s="1" t="s">
        <v>182</v>
      </c>
      <c r="AB8" s="1" t="s">
        <v>118</v>
      </c>
      <c r="AC8" s="1" t="s">
        <v>224</v>
      </c>
      <c r="AD8" s="1" t="s">
        <v>120</v>
      </c>
      <c r="AE8" s="1" t="s">
        <v>225</v>
      </c>
      <c r="AF8" s="1" t="s">
        <v>226</v>
      </c>
      <c r="AG8" s="1" t="s">
        <v>227</v>
      </c>
      <c r="AI8" s="1" t="s">
        <v>187</v>
      </c>
      <c r="AJ8" s="1" t="s">
        <v>228</v>
      </c>
      <c r="AL8" s="1" t="s">
        <v>126</v>
      </c>
      <c r="AM8" s="1">
        <v>0</v>
      </c>
      <c r="AN8" s="2">
        <v>0</v>
      </c>
      <c r="AP8" s="1" t="s">
        <v>229</v>
      </c>
      <c r="AQ8" s="1" t="s">
        <v>230</v>
      </c>
      <c r="AR8" s="1" t="s">
        <v>231</v>
      </c>
      <c r="AS8" s="1" t="s">
        <v>193</v>
      </c>
      <c r="AT8" s="1" t="s">
        <v>118</v>
      </c>
      <c r="AU8" s="1" t="s">
        <v>194</v>
      </c>
      <c r="AV8" s="4" t="s">
        <v>232</v>
      </c>
      <c r="AW8" s="1" t="s">
        <v>173</v>
      </c>
      <c r="AX8" s="1" t="s">
        <v>133</v>
      </c>
      <c r="BA8" s="1" t="s">
        <v>196</v>
      </c>
      <c r="BD8" s="1" t="s">
        <v>233</v>
      </c>
      <c r="BE8" s="3">
        <v>42901</v>
      </c>
      <c r="BF8" s="1" t="s">
        <v>200</v>
      </c>
      <c r="BG8" s="2">
        <v>39.953000000000003</v>
      </c>
      <c r="BH8" s="2">
        <v>0</v>
      </c>
      <c r="BI8" s="2">
        <v>1740352.68</v>
      </c>
      <c r="BJ8" s="2">
        <v>1740352.68</v>
      </c>
      <c r="BK8" s="2">
        <v>0</v>
      </c>
      <c r="BL8" s="1" t="s">
        <v>225</v>
      </c>
      <c r="BM8" s="1" t="s">
        <v>139</v>
      </c>
      <c r="BP8" s="1" t="s">
        <v>140</v>
      </c>
      <c r="BQ8" s="1" t="s">
        <v>114</v>
      </c>
      <c r="BR8" s="1">
        <v>0</v>
      </c>
      <c r="BS8" s="1">
        <v>0</v>
      </c>
      <c r="BU8" s="1" t="s">
        <v>160</v>
      </c>
      <c r="BX8" s="1">
        <v>0</v>
      </c>
      <c r="BY8" s="1">
        <v>0</v>
      </c>
      <c r="BZ8" s="2">
        <v>0</v>
      </c>
      <c r="CA8" s="1" t="s">
        <v>142</v>
      </c>
      <c r="CC8" s="1" t="s">
        <v>143</v>
      </c>
      <c r="CD8" s="1">
        <v>2019</v>
      </c>
      <c r="CE8" s="7">
        <v>0</v>
      </c>
      <c r="CF8" s="7">
        <v>0</v>
      </c>
      <c r="CG8" s="7">
        <v>0</v>
      </c>
      <c r="CH8" s="7">
        <v>0</v>
      </c>
      <c r="CI8" s="7">
        <v>0</v>
      </c>
      <c r="CJ8" s="7">
        <v>0</v>
      </c>
      <c r="CK8" s="7">
        <v>0</v>
      </c>
      <c r="CL8" s="7">
        <v>0</v>
      </c>
      <c r="CM8" s="7">
        <v>0</v>
      </c>
      <c r="CN8" s="7">
        <v>0</v>
      </c>
      <c r="CO8" s="7">
        <v>0</v>
      </c>
      <c r="CP8" s="1">
        <v>2018</v>
      </c>
      <c r="CQ8" s="7">
        <v>0</v>
      </c>
      <c r="CR8" s="7">
        <v>0</v>
      </c>
      <c r="CS8" s="7">
        <v>0</v>
      </c>
      <c r="CT8" s="7">
        <v>0</v>
      </c>
      <c r="CU8" s="7">
        <v>6472</v>
      </c>
      <c r="CV8" s="7">
        <v>10442116</v>
      </c>
      <c r="CW8" s="7">
        <v>10442116</v>
      </c>
      <c r="CX8" s="7">
        <v>10435644</v>
      </c>
      <c r="CY8" s="7">
        <v>6472</v>
      </c>
      <c r="CZ8" s="7">
        <v>0</v>
      </c>
      <c r="DA8" s="7">
        <v>6472</v>
      </c>
      <c r="DB8" s="1">
        <v>0</v>
      </c>
      <c r="DC8" s="1">
        <v>0</v>
      </c>
      <c r="DF8" s="2">
        <v>0</v>
      </c>
      <c r="DG8" s="2">
        <v>0.22433330446700001</v>
      </c>
      <c r="DH8" s="9">
        <f t="shared" si="0"/>
        <v>5.6149301546066623E-3</v>
      </c>
      <c r="DI8" s="7">
        <f t="shared" si="1"/>
        <v>5.9999999540323063</v>
      </c>
      <c r="DJ8" s="5">
        <f t="shared" si="2"/>
        <v>58631.75200630071</v>
      </c>
      <c r="DK8" s="5">
        <f t="shared" si="3"/>
        <v>12</v>
      </c>
      <c r="DL8" s="6">
        <f t="shared" si="4"/>
        <v>117263.50491099025</v>
      </c>
      <c r="DM8" s="11">
        <f>COUNTIF('Impacted Properties'!$A$1:$A$5,Export_Output_Green_1!R8)</f>
        <v>0</v>
      </c>
      <c r="DN8" s="6">
        <f t="shared" si="5"/>
        <v>67000</v>
      </c>
      <c r="DO8" s="6">
        <f t="shared" si="6"/>
        <v>184300</v>
      </c>
    </row>
    <row r="9" spans="1:119" ht="28.8" x14ac:dyDescent="0.3">
      <c r="A9" s="1">
        <v>175825</v>
      </c>
      <c r="B9" s="2">
        <v>2046382</v>
      </c>
      <c r="C9" s="1" t="s">
        <v>234</v>
      </c>
      <c r="H9" s="2">
        <v>1304135.92453</v>
      </c>
      <c r="I9" s="2">
        <v>4884.1497856799997</v>
      </c>
      <c r="J9" s="2">
        <v>1448104.0507799999</v>
      </c>
      <c r="K9" s="2">
        <v>5083.0190098000003</v>
      </c>
      <c r="P9" s="1" t="s">
        <v>235</v>
      </c>
      <c r="Q9" s="1">
        <v>138996</v>
      </c>
      <c r="R9" s="1">
        <v>2046382</v>
      </c>
      <c r="S9" s="1" t="s">
        <v>234</v>
      </c>
      <c r="T9" s="1" t="s">
        <v>208</v>
      </c>
      <c r="U9" s="1" t="s">
        <v>114</v>
      </c>
      <c r="V9" s="2">
        <v>100</v>
      </c>
      <c r="Y9" s="1" t="s">
        <v>209</v>
      </c>
      <c r="AA9" s="1" t="s">
        <v>210</v>
      </c>
      <c r="AB9" s="1" t="s">
        <v>211</v>
      </c>
      <c r="AC9" s="1" t="s">
        <v>212</v>
      </c>
      <c r="AD9" s="1" t="s">
        <v>120</v>
      </c>
      <c r="AE9" s="1" t="s">
        <v>184</v>
      </c>
      <c r="AF9" s="1" t="s">
        <v>213</v>
      </c>
      <c r="AG9" s="1" t="s">
        <v>186</v>
      </c>
      <c r="AH9" s="1" t="s">
        <v>214</v>
      </c>
      <c r="AI9" s="1" t="s">
        <v>236</v>
      </c>
      <c r="AJ9" s="1" t="s">
        <v>237</v>
      </c>
      <c r="AM9" s="1">
        <v>0</v>
      </c>
      <c r="AN9" s="2">
        <v>0</v>
      </c>
      <c r="AS9" s="1" t="s">
        <v>129</v>
      </c>
      <c r="AT9" s="1" t="s">
        <v>118</v>
      </c>
      <c r="AV9" s="4" t="s">
        <v>238</v>
      </c>
      <c r="AW9" s="1" t="s">
        <v>132</v>
      </c>
      <c r="AX9" s="1" t="s">
        <v>133</v>
      </c>
      <c r="BA9" s="1" t="s">
        <v>134</v>
      </c>
      <c r="BD9" s="1" t="s">
        <v>239</v>
      </c>
      <c r="BE9" s="3">
        <v>42527</v>
      </c>
      <c r="BF9" s="1" t="s">
        <v>138</v>
      </c>
      <c r="BG9" s="2">
        <v>32.993400000000001</v>
      </c>
      <c r="BH9" s="2">
        <v>0</v>
      </c>
      <c r="BI9" s="2">
        <v>1437192.5</v>
      </c>
      <c r="BJ9" s="2">
        <v>1437192.5</v>
      </c>
      <c r="BK9" s="2">
        <v>0</v>
      </c>
      <c r="BL9" s="1" t="s">
        <v>184</v>
      </c>
      <c r="BM9" s="1" t="s">
        <v>139</v>
      </c>
      <c r="BP9" s="1" t="s">
        <v>140</v>
      </c>
      <c r="BQ9" s="1" t="s">
        <v>114</v>
      </c>
      <c r="BR9" s="1">
        <v>0</v>
      </c>
      <c r="BS9" s="1">
        <v>0</v>
      </c>
      <c r="BU9" s="1" t="s">
        <v>160</v>
      </c>
      <c r="BX9" s="1">
        <v>0</v>
      </c>
      <c r="BY9" s="1">
        <v>0</v>
      </c>
      <c r="BZ9" s="2">
        <v>0</v>
      </c>
      <c r="CA9" s="1" t="s">
        <v>142</v>
      </c>
      <c r="CB9" s="3">
        <v>35471</v>
      </c>
      <c r="CC9" s="1" t="s">
        <v>143</v>
      </c>
      <c r="CD9" s="1">
        <v>2019</v>
      </c>
      <c r="CE9" s="7">
        <v>0</v>
      </c>
      <c r="CF9" s="7">
        <v>0</v>
      </c>
      <c r="CG9" s="7">
        <v>0</v>
      </c>
      <c r="CH9" s="7">
        <v>0</v>
      </c>
      <c r="CI9" s="7">
        <v>0</v>
      </c>
      <c r="CJ9" s="7">
        <v>0</v>
      </c>
      <c r="CK9" s="7">
        <v>0</v>
      </c>
      <c r="CL9" s="7">
        <v>0</v>
      </c>
      <c r="CM9" s="7">
        <v>0</v>
      </c>
      <c r="CN9" s="7">
        <v>0</v>
      </c>
      <c r="CO9" s="7">
        <v>0</v>
      </c>
      <c r="CP9" s="1">
        <v>2018</v>
      </c>
      <c r="CQ9" s="7">
        <v>0</v>
      </c>
      <c r="CR9" s="7">
        <v>0</v>
      </c>
      <c r="CS9" s="7">
        <v>0</v>
      </c>
      <c r="CT9" s="7">
        <v>0</v>
      </c>
      <c r="CU9" s="7">
        <v>5345</v>
      </c>
      <c r="CV9" s="7">
        <v>11263996</v>
      </c>
      <c r="CW9" s="7">
        <v>11263996</v>
      </c>
      <c r="CX9" s="7">
        <v>11258651</v>
      </c>
      <c r="CY9" s="7">
        <v>5345</v>
      </c>
      <c r="CZ9" s="7">
        <v>0</v>
      </c>
      <c r="DA9" s="7">
        <v>5345</v>
      </c>
      <c r="DB9" s="1">
        <v>0</v>
      </c>
      <c r="DC9" s="1">
        <v>0</v>
      </c>
      <c r="DF9" s="2">
        <v>0</v>
      </c>
      <c r="DG9" s="2">
        <v>3.3059058981399998</v>
      </c>
      <c r="DH9" s="9">
        <f t="shared" si="0"/>
        <v>0.10019900669045963</v>
      </c>
      <c r="DI9" s="7">
        <f t="shared" si="1"/>
        <v>7.837499847793528</v>
      </c>
      <c r="DJ9" s="5">
        <f t="shared" si="2"/>
        <v>1128641.2105653104</v>
      </c>
      <c r="DK9" s="5">
        <f t="shared" si="3"/>
        <v>12</v>
      </c>
      <c r="DL9" s="6">
        <f t="shared" si="4"/>
        <v>1728063.1310757406</v>
      </c>
      <c r="DM9" s="11">
        <f>COUNTIF('Impacted Properties'!$A$1:$A$5,Export_Output_Green_1!R9)</f>
        <v>0</v>
      </c>
      <c r="DN9" s="6">
        <f t="shared" si="5"/>
        <v>67000</v>
      </c>
      <c r="DO9" s="6">
        <f t="shared" si="6"/>
        <v>1795100</v>
      </c>
    </row>
    <row r="10" spans="1:119" ht="28.8" x14ac:dyDescent="0.3">
      <c r="A10" s="1">
        <v>96024</v>
      </c>
      <c r="B10" s="2">
        <v>2075020</v>
      </c>
      <c r="C10" s="1" t="s">
        <v>240</v>
      </c>
      <c r="H10" s="2">
        <v>954177.940909</v>
      </c>
      <c r="I10" s="2">
        <v>4069.6204842500001</v>
      </c>
      <c r="J10" s="2">
        <v>1069988.22266</v>
      </c>
      <c r="K10" s="2">
        <v>4254.95889171</v>
      </c>
      <c r="P10" s="1" t="s">
        <v>241</v>
      </c>
      <c r="Q10" s="1">
        <v>157090</v>
      </c>
      <c r="R10" s="1">
        <v>2075020</v>
      </c>
      <c r="S10" s="1" t="s">
        <v>240</v>
      </c>
      <c r="T10" s="1" t="s">
        <v>242</v>
      </c>
      <c r="U10" s="1" t="s">
        <v>114</v>
      </c>
      <c r="V10" s="2">
        <v>100</v>
      </c>
      <c r="Y10" s="1" t="s">
        <v>243</v>
      </c>
      <c r="AA10" s="1" t="s">
        <v>129</v>
      </c>
      <c r="AB10" s="1" t="s">
        <v>118</v>
      </c>
      <c r="AC10" s="1" t="s">
        <v>244</v>
      </c>
      <c r="AD10" s="1" t="s">
        <v>120</v>
      </c>
      <c r="AE10" s="1" t="s">
        <v>151</v>
      </c>
      <c r="AF10" s="1" t="s">
        <v>152</v>
      </c>
      <c r="AG10" s="1" t="s">
        <v>153</v>
      </c>
      <c r="AI10" s="1" t="s">
        <v>187</v>
      </c>
      <c r="AJ10" s="1" t="s">
        <v>245</v>
      </c>
      <c r="AL10" s="1" t="s">
        <v>246</v>
      </c>
      <c r="AM10" s="1">
        <v>0</v>
      </c>
      <c r="AN10" s="2">
        <v>0</v>
      </c>
      <c r="AO10" s="1" t="s">
        <v>247</v>
      </c>
      <c r="AQ10" s="1" t="s">
        <v>156</v>
      </c>
      <c r="AS10" s="1" t="s">
        <v>129</v>
      </c>
      <c r="AT10" s="1" t="s">
        <v>118</v>
      </c>
      <c r="AU10" s="1" t="s">
        <v>157</v>
      </c>
      <c r="AV10" s="4" t="s">
        <v>248</v>
      </c>
      <c r="AW10" s="1" t="s">
        <v>132</v>
      </c>
      <c r="AX10" s="1" t="s">
        <v>133</v>
      </c>
      <c r="BA10" s="1" t="s">
        <v>134</v>
      </c>
      <c r="BD10" s="1" t="s">
        <v>249</v>
      </c>
      <c r="BE10" s="3">
        <v>42489</v>
      </c>
      <c r="BF10" s="1" t="s">
        <v>138</v>
      </c>
      <c r="BG10" s="2">
        <v>24.562000000000001</v>
      </c>
      <c r="BH10" s="2">
        <v>0</v>
      </c>
      <c r="BI10" s="2">
        <v>1069920.72</v>
      </c>
      <c r="BJ10" s="2">
        <v>1069920.72</v>
      </c>
      <c r="BK10" s="2">
        <v>0</v>
      </c>
      <c r="BL10" s="1" t="s">
        <v>151</v>
      </c>
      <c r="BM10" s="1" t="s">
        <v>139</v>
      </c>
      <c r="BP10" s="1" t="s">
        <v>140</v>
      </c>
      <c r="BQ10" s="1" t="s">
        <v>114</v>
      </c>
      <c r="BR10" s="1">
        <v>0</v>
      </c>
      <c r="BS10" s="1">
        <v>0</v>
      </c>
      <c r="BU10" s="1" t="s">
        <v>160</v>
      </c>
      <c r="BX10" s="1">
        <v>0</v>
      </c>
      <c r="BY10" s="1">
        <v>0</v>
      </c>
      <c r="BZ10" s="2">
        <v>0</v>
      </c>
      <c r="CA10" s="1" t="s">
        <v>142</v>
      </c>
      <c r="CB10" s="3">
        <v>36174</v>
      </c>
      <c r="CC10" s="1" t="s">
        <v>143</v>
      </c>
      <c r="CD10" s="1">
        <v>2019</v>
      </c>
      <c r="CE10" s="7">
        <v>0</v>
      </c>
      <c r="CF10" s="7">
        <v>0</v>
      </c>
      <c r="CG10" s="7">
        <v>0</v>
      </c>
      <c r="CH10" s="7">
        <v>0</v>
      </c>
      <c r="CI10" s="7">
        <v>0</v>
      </c>
      <c r="CJ10" s="7">
        <v>0</v>
      </c>
      <c r="CK10" s="7">
        <v>0</v>
      </c>
      <c r="CL10" s="7">
        <v>0</v>
      </c>
      <c r="CM10" s="7">
        <v>0</v>
      </c>
      <c r="CN10" s="7">
        <v>0</v>
      </c>
      <c r="CO10" s="7">
        <v>0</v>
      </c>
      <c r="CP10" s="1">
        <v>2018</v>
      </c>
      <c r="CQ10" s="7">
        <v>0</v>
      </c>
      <c r="CR10" s="7">
        <v>0</v>
      </c>
      <c r="CS10" s="7">
        <v>0</v>
      </c>
      <c r="CT10" s="7">
        <v>0</v>
      </c>
      <c r="CU10" s="7">
        <v>3979</v>
      </c>
      <c r="CV10" s="7">
        <v>6366028</v>
      </c>
      <c r="CW10" s="7">
        <v>6366028</v>
      </c>
      <c r="CX10" s="7">
        <v>6362049</v>
      </c>
      <c r="CY10" s="7">
        <v>3979</v>
      </c>
      <c r="CZ10" s="7">
        <v>0</v>
      </c>
      <c r="DA10" s="7">
        <v>3979</v>
      </c>
      <c r="DB10" s="1">
        <v>0</v>
      </c>
      <c r="DC10" s="1">
        <v>0</v>
      </c>
      <c r="DF10" s="2">
        <v>0</v>
      </c>
      <c r="DG10" s="2">
        <v>5.2836048564100002</v>
      </c>
      <c r="DH10" s="9">
        <f t="shared" si="0"/>
        <v>0.21511297355304942</v>
      </c>
      <c r="DI10" s="7">
        <f t="shared" si="1"/>
        <v>5.9499997345597722</v>
      </c>
      <c r="DJ10" s="5">
        <f t="shared" si="2"/>
        <v>1369415.2128019722</v>
      </c>
      <c r="DK10" s="5">
        <f t="shared" si="3"/>
        <v>12</v>
      </c>
      <c r="DL10" s="6">
        <f t="shared" si="4"/>
        <v>2761845.9305426353</v>
      </c>
      <c r="DM10" s="11">
        <f>COUNTIF('Impacted Properties'!$A$1:$A$5,Export_Output_Green_1!R10)</f>
        <v>0</v>
      </c>
      <c r="DN10" s="6">
        <f t="shared" si="5"/>
        <v>67000</v>
      </c>
      <c r="DO10" s="6">
        <f t="shared" si="6"/>
        <v>2828900</v>
      </c>
    </row>
    <row r="11" spans="1:119" ht="28.8" x14ac:dyDescent="0.3">
      <c r="A11" s="1">
        <v>295773</v>
      </c>
      <c r="B11" s="2">
        <v>2121252</v>
      </c>
      <c r="C11" s="1" t="s">
        <v>250</v>
      </c>
      <c r="H11" s="2">
        <v>1529025.4988200001</v>
      </c>
      <c r="I11" s="2">
        <v>5265.7515888199996</v>
      </c>
      <c r="J11" s="2">
        <v>1413815.3456999999</v>
      </c>
      <c r="K11" s="2">
        <v>5174.7049858800001</v>
      </c>
      <c r="P11" s="1" t="s">
        <v>251</v>
      </c>
      <c r="Q11" s="1">
        <v>182606</v>
      </c>
      <c r="R11" s="1">
        <v>2121252</v>
      </c>
      <c r="S11" s="1" t="s">
        <v>250</v>
      </c>
      <c r="T11" s="1" t="s">
        <v>163</v>
      </c>
      <c r="U11" s="1" t="s">
        <v>114</v>
      </c>
      <c r="V11" s="2">
        <v>100</v>
      </c>
      <c r="X11" s="1" t="s">
        <v>165</v>
      </c>
      <c r="Y11" s="1" t="s">
        <v>166</v>
      </c>
      <c r="AA11" s="1" t="s">
        <v>129</v>
      </c>
      <c r="AB11" s="1" t="s">
        <v>118</v>
      </c>
      <c r="AC11" s="1" t="s">
        <v>167</v>
      </c>
      <c r="AD11" s="1" t="s">
        <v>120</v>
      </c>
      <c r="AE11" s="1" t="s">
        <v>121</v>
      </c>
      <c r="AF11" s="1" t="s">
        <v>122</v>
      </c>
      <c r="AG11" s="1" t="s">
        <v>123</v>
      </c>
      <c r="AI11" s="1" t="s">
        <v>252</v>
      </c>
      <c r="AJ11" s="1" t="s">
        <v>253</v>
      </c>
      <c r="AM11" s="1">
        <v>0</v>
      </c>
      <c r="AN11" s="2">
        <v>0</v>
      </c>
      <c r="AQ11" s="1" t="s">
        <v>128</v>
      </c>
      <c r="AS11" s="1" t="s">
        <v>129</v>
      </c>
      <c r="AT11" s="1" t="s">
        <v>118</v>
      </c>
      <c r="AU11" s="1" t="s">
        <v>157</v>
      </c>
      <c r="AV11" s="4" t="s">
        <v>254</v>
      </c>
      <c r="AW11" s="1" t="s">
        <v>132</v>
      </c>
      <c r="AX11" s="1" t="s">
        <v>133</v>
      </c>
      <c r="BA11" s="1" t="s">
        <v>134</v>
      </c>
      <c r="BD11" s="1" t="s">
        <v>176</v>
      </c>
      <c r="BE11" s="3">
        <v>41263</v>
      </c>
      <c r="BF11" s="1" t="s">
        <v>177</v>
      </c>
      <c r="BG11" s="2">
        <v>32.529000000000003</v>
      </c>
      <c r="BH11" s="2">
        <v>0</v>
      </c>
      <c r="BI11" s="2">
        <v>1416963.24</v>
      </c>
      <c r="BJ11" s="2">
        <v>1416963.24</v>
      </c>
      <c r="BK11" s="2">
        <v>0</v>
      </c>
      <c r="BL11" s="1" t="s">
        <v>121</v>
      </c>
      <c r="BM11" s="1" t="s">
        <v>139</v>
      </c>
      <c r="BP11" s="1" t="s">
        <v>140</v>
      </c>
      <c r="BQ11" s="1" t="s">
        <v>114</v>
      </c>
      <c r="BR11" s="1">
        <v>0</v>
      </c>
      <c r="BS11" s="1">
        <v>0</v>
      </c>
      <c r="BU11" s="1" t="s">
        <v>160</v>
      </c>
      <c r="BX11" s="1">
        <v>0</v>
      </c>
      <c r="BY11" s="1">
        <v>0</v>
      </c>
      <c r="BZ11" s="2">
        <v>0</v>
      </c>
      <c r="CA11" s="1" t="s">
        <v>142</v>
      </c>
      <c r="CB11" s="3">
        <v>36970</v>
      </c>
      <c r="CC11" s="1" t="s">
        <v>143</v>
      </c>
      <c r="CD11" s="1">
        <v>2019</v>
      </c>
      <c r="CE11" s="7">
        <v>0</v>
      </c>
      <c r="CF11" s="7">
        <v>0</v>
      </c>
      <c r="CG11" s="7">
        <v>0</v>
      </c>
      <c r="CH11" s="7">
        <v>0</v>
      </c>
      <c r="CI11" s="7">
        <v>0</v>
      </c>
      <c r="CJ11" s="7">
        <v>0</v>
      </c>
      <c r="CK11" s="7">
        <v>0</v>
      </c>
      <c r="CL11" s="7">
        <v>0</v>
      </c>
      <c r="CM11" s="7">
        <v>0</v>
      </c>
      <c r="CN11" s="7">
        <v>0</v>
      </c>
      <c r="CO11" s="7">
        <v>0</v>
      </c>
      <c r="CP11" s="1">
        <v>2018</v>
      </c>
      <c r="CQ11" s="7">
        <v>0</v>
      </c>
      <c r="CR11" s="7">
        <v>0</v>
      </c>
      <c r="CS11" s="7">
        <v>0</v>
      </c>
      <c r="CT11" s="7">
        <v>0</v>
      </c>
      <c r="CU11" s="7">
        <v>5270</v>
      </c>
      <c r="CV11" s="7">
        <v>7084816</v>
      </c>
      <c r="CW11" s="7">
        <v>7084816</v>
      </c>
      <c r="CX11" s="7">
        <v>7079546</v>
      </c>
      <c r="CY11" s="7">
        <v>5270</v>
      </c>
      <c r="CZ11" s="7">
        <v>0</v>
      </c>
      <c r="DA11" s="7">
        <v>5270</v>
      </c>
      <c r="DB11" s="1">
        <v>0</v>
      </c>
      <c r="DC11" s="1">
        <v>0</v>
      </c>
      <c r="DF11" s="2">
        <v>0</v>
      </c>
      <c r="DG11" s="2">
        <v>2.45277762535</v>
      </c>
      <c r="DH11" s="9">
        <f t="shared" si="0"/>
        <v>7.5402798283070491E-2</v>
      </c>
      <c r="DI11" s="7">
        <f t="shared" si="1"/>
        <v>4.9999998588530783</v>
      </c>
      <c r="DJ11" s="5">
        <f t="shared" si="2"/>
        <v>534214.95172067033</v>
      </c>
      <c r="DK11" s="5">
        <f t="shared" si="3"/>
        <v>12</v>
      </c>
      <c r="DL11" s="6">
        <f t="shared" si="4"/>
        <v>1282115.9203229519</v>
      </c>
      <c r="DM11" s="11">
        <f>COUNTIF('Impacted Properties'!$A$1:$A$5,Export_Output_Green_1!R11)</f>
        <v>0</v>
      </c>
      <c r="DN11" s="6">
        <f t="shared" si="5"/>
        <v>67000</v>
      </c>
      <c r="DO11" s="6">
        <f t="shared" si="6"/>
        <v>1349200</v>
      </c>
    </row>
    <row r="12" spans="1:119" ht="28.8" x14ac:dyDescent="0.3">
      <c r="A12" s="1">
        <v>241748</v>
      </c>
      <c r="B12" s="2">
        <v>2137962</v>
      </c>
      <c r="C12" s="1" t="s">
        <v>255</v>
      </c>
      <c r="H12" s="2">
        <v>542801.24037000001</v>
      </c>
      <c r="I12" s="2">
        <v>4441.5436807100004</v>
      </c>
      <c r="J12" s="2">
        <v>544592.21289099997</v>
      </c>
      <c r="K12" s="2">
        <v>4448.9581173699999</v>
      </c>
      <c r="P12" s="1" t="s">
        <v>256</v>
      </c>
      <c r="Q12" s="1">
        <v>191243</v>
      </c>
      <c r="R12" s="1">
        <v>2137962</v>
      </c>
      <c r="S12" s="1" t="s">
        <v>255</v>
      </c>
      <c r="T12" s="1" t="s">
        <v>257</v>
      </c>
      <c r="U12" s="1" t="s">
        <v>114</v>
      </c>
      <c r="V12" s="2">
        <v>100</v>
      </c>
      <c r="W12" s="1" t="s">
        <v>258</v>
      </c>
      <c r="Y12" s="1" t="s">
        <v>259</v>
      </c>
      <c r="AA12" s="1" t="s">
        <v>182</v>
      </c>
      <c r="AB12" s="1" t="s">
        <v>118</v>
      </c>
      <c r="AC12" s="1" t="s">
        <v>260</v>
      </c>
      <c r="AD12" s="1" t="s">
        <v>120</v>
      </c>
      <c r="AE12" s="1" t="s">
        <v>184</v>
      </c>
      <c r="AF12" s="1" t="s">
        <v>261</v>
      </c>
      <c r="AG12" s="1" t="s">
        <v>186</v>
      </c>
      <c r="AH12" s="1" t="s">
        <v>262</v>
      </c>
      <c r="AI12" s="1" t="s">
        <v>263</v>
      </c>
      <c r="AJ12" s="1" t="s">
        <v>264</v>
      </c>
      <c r="AL12" s="1" t="s">
        <v>190</v>
      </c>
      <c r="AM12" s="1">
        <v>0</v>
      </c>
      <c r="AN12" s="2">
        <v>0</v>
      </c>
      <c r="AO12" s="1" t="s">
        <v>265</v>
      </c>
      <c r="AP12" s="1" t="s">
        <v>266</v>
      </c>
      <c r="AQ12" s="1" t="s">
        <v>191</v>
      </c>
      <c r="AR12" s="1" t="s">
        <v>267</v>
      </c>
      <c r="AS12" s="1" t="s">
        <v>193</v>
      </c>
      <c r="AT12" s="1" t="s">
        <v>118</v>
      </c>
      <c r="AU12" s="1" t="s">
        <v>194</v>
      </c>
      <c r="AV12" s="4" t="s">
        <v>268</v>
      </c>
      <c r="AX12" s="1" t="s">
        <v>133</v>
      </c>
      <c r="BA12" s="1" t="s">
        <v>269</v>
      </c>
      <c r="BD12" s="1" t="s">
        <v>270</v>
      </c>
      <c r="BE12" s="3">
        <v>39823</v>
      </c>
      <c r="BF12" s="1" t="s">
        <v>138</v>
      </c>
      <c r="BG12" s="2">
        <v>12.375999999999999</v>
      </c>
      <c r="BH12" s="2">
        <v>0</v>
      </c>
      <c r="BI12" s="2">
        <v>539098.56000000006</v>
      </c>
      <c r="BJ12" s="2">
        <v>539098.56000000006</v>
      </c>
      <c r="BK12" s="2">
        <v>107754</v>
      </c>
      <c r="BL12" s="1" t="s">
        <v>271</v>
      </c>
      <c r="BM12" s="1" t="s">
        <v>272</v>
      </c>
      <c r="BN12" s="1" t="s">
        <v>273</v>
      </c>
      <c r="BO12" s="1" t="s">
        <v>274</v>
      </c>
      <c r="BP12" s="1" t="s">
        <v>140</v>
      </c>
      <c r="BQ12" s="1" t="s">
        <v>275</v>
      </c>
      <c r="BR12" s="1">
        <v>2010</v>
      </c>
      <c r="BS12" s="1">
        <v>2008</v>
      </c>
      <c r="BU12" s="1" t="s">
        <v>160</v>
      </c>
      <c r="BX12" s="1">
        <v>1</v>
      </c>
      <c r="BY12" s="1">
        <v>0</v>
      </c>
      <c r="BZ12" s="2">
        <v>100</v>
      </c>
      <c r="CA12" s="1" t="s">
        <v>142</v>
      </c>
      <c r="CB12" s="3">
        <v>37211</v>
      </c>
      <c r="CC12" s="1" t="s">
        <v>143</v>
      </c>
      <c r="CD12" s="1">
        <v>2019</v>
      </c>
      <c r="CE12" s="7">
        <v>0</v>
      </c>
      <c r="CF12" s="7">
        <v>0</v>
      </c>
      <c r="CG12" s="7">
        <v>0</v>
      </c>
      <c r="CH12" s="7">
        <v>0</v>
      </c>
      <c r="CI12" s="7">
        <v>0</v>
      </c>
      <c r="CJ12" s="7">
        <v>0</v>
      </c>
      <c r="CK12" s="7">
        <v>0</v>
      </c>
      <c r="CL12" s="7">
        <v>0</v>
      </c>
      <c r="CM12" s="7">
        <v>0</v>
      </c>
      <c r="CN12" s="7">
        <v>0</v>
      </c>
      <c r="CO12" s="7">
        <v>0</v>
      </c>
      <c r="CP12" s="1">
        <v>2018</v>
      </c>
      <c r="CQ12" s="7">
        <v>0</v>
      </c>
      <c r="CR12" s="7">
        <v>762020</v>
      </c>
      <c r="CS12" s="7">
        <v>0</v>
      </c>
      <c r="CT12" s="7">
        <v>261360</v>
      </c>
      <c r="CU12" s="7">
        <v>1843</v>
      </c>
      <c r="CV12" s="7">
        <v>2973231</v>
      </c>
      <c r="CW12" s="7">
        <v>3996611</v>
      </c>
      <c r="CX12" s="7">
        <v>2971388</v>
      </c>
      <c r="CY12" s="7">
        <v>1025223</v>
      </c>
      <c r="CZ12" s="7">
        <v>0</v>
      </c>
      <c r="DA12" s="7">
        <v>1025223</v>
      </c>
      <c r="DB12" s="1">
        <v>0</v>
      </c>
      <c r="DC12" s="1">
        <v>0</v>
      </c>
      <c r="DF12" s="2">
        <v>0</v>
      </c>
      <c r="DG12" s="2">
        <v>0.24840711817700001</v>
      </c>
      <c r="DH12" s="9">
        <f t="shared" si="0"/>
        <v>2.0071680524967678E-2</v>
      </c>
      <c r="DI12" s="7">
        <f t="shared" si="1"/>
        <v>5.9999993322185832</v>
      </c>
      <c r="DJ12" s="5">
        <f t="shared" si="2"/>
        <v>64923.677180935731</v>
      </c>
      <c r="DK12" s="5">
        <f t="shared" si="3"/>
        <v>12</v>
      </c>
      <c r="DL12" s="6">
        <f t="shared" si="4"/>
        <v>129847.36881348144</v>
      </c>
      <c r="DM12" s="11">
        <f>COUNTIF('Impacted Properties'!$A$1:$A$5,Export_Output_Green_1!R12)</f>
        <v>0</v>
      </c>
      <c r="DN12" s="6">
        <f t="shared" si="5"/>
        <v>67000</v>
      </c>
      <c r="DO12" s="6">
        <f t="shared" si="6"/>
        <v>196900</v>
      </c>
    </row>
    <row r="13" spans="1:119" ht="28.8" x14ac:dyDescent="0.3">
      <c r="A13" s="1">
        <v>181983</v>
      </c>
      <c r="B13" s="2">
        <v>2517541</v>
      </c>
      <c r="C13" s="1" t="s">
        <v>276</v>
      </c>
      <c r="H13" s="2">
        <v>444908.57744899997</v>
      </c>
      <c r="I13" s="2">
        <v>3725.5776881199999</v>
      </c>
      <c r="J13" s="2">
        <v>444908.42773400003</v>
      </c>
      <c r="K13" s="2">
        <v>3725.5776881199999</v>
      </c>
      <c r="P13" s="1" t="s">
        <v>277</v>
      </c>
      <c r="Q13" s="1">
        <v>207406</v>
      </c>
      <c r="R13" s="1">
        <v>2517541</v>
      </c>
      <c r="S13" s="1" t="s">
        <v>276</v>
      </c>
      <c r="T13" s="1" t="s">
        <v>278</v>
      </c>
      <c r="U13" s="1" t="s">
        <v>114</v>
      </c>
      <c r="V13" s="2">
        <v>100</v>
      </c>
      <c r="Y13" s="1" t="s">
        <v>279</v>
      </c>
      <c r="AA13" s="1" t="s">
        <v>280</v>
      </c>
      <c r="AB13" s="1" t="s">
        <v>118</v>
      </c>
      <c r="AC13" s="1" t="s">
        <v>281</v>
      </c>
      <c r="AD13" s="1" t="s">
        <v>120</v>
      </c>
      <c r="AE13" s="1" t="s">
        <v>184</v>
      </c>
      <c r="AF13" s="1" t="s">
        <v>261</v>
      </c>
      <c r="AG13" s="1" t="s">
        <v>186</v>
      </c>
      <c r="AH13" s="1" t="s">
        <v>262</v>
      </c>
      <c r="AI13" s="1" t="s">
        <v>282</v>
      </c>
      <c r="AJ13" s="1" t="s">
        <v>283</v>
      </c>
      <c r="AL13" s="1" t="s">
        <v>190</v>
      </c>
      <c r="AM13" s="1">
        <v>0</v>
      </c>
      <c r="AN13" s="2">
        <v>0</v>
      </c>
      <c r="AO13" s="1" t="s">
        <v>284</v>
      </c>
      <c r="AQ13" s="1" t="s">
        <v>128</v>
      </c>
      <c r="AS13" s="1" t="s">
        <v>193</v>
      </c>
      <c r="AT13" s="1" t="s">
        <v>118</v>
      </c>
      <c r="AU13" s="1" t="s">
        <v>194</v>
      </c>
      <c r="AV13" s="4" t="s">
        <v>285</v>
      </c>
      <c r="AW13" s="1" t="s">
        <v>173</v>
      </c>
      <c r="AX13" s="1" t="s">
        <v>133</v>
      </c>
      <c r="BA13" s="1" t="s">
        <v>196</v>
      </c>
      <c r="BD13" s="1" t="s">
        <v>286</v>
      </c>
      <c r="BE13" s="3">
        <v>41396</v>
      </c>
      <c r="BF13" s="1" t="s">
        <v>200</v>
      </c>
      <c r="BG13" s="2">
        <v>10.199999999999999</v>
      </c>
      <c r="BH13" s="2">
        <v>0</v>
      </c>
      <c r="BI13" s="2">
        <v>444312</v>
      </c>
      <c r="BJ13" s="2">
        <v>444312</v>
      </c>
      <c r="BK13" s="2">
        <v>0</v>
      </c>
      <c r="BL13" s="1" t="s">
        <v>184</v>
      </c>
      <c r="BM13" s="1" t="s">
        <v>287</v>
      </c>
      <c r="BP13" s="1" t="s">
        <v>140</v>
      </c>
      <c r="BQ13" s="1" t="s">
        <v>114</v>
      </c>
      <c r="BR13" s="1">
        <v>0</v>
      </c>
      <c r="BS13" s="1">
        <v>0</v>
      </c>
      <c r="BU13" s="1" t="s">
        <v>287</v>
      </c>
      <c r="BX13" s="1">
        <v>0</v>
      </c>
      <c r="BY13" s="1">
        <v>0</v>
      </c>
      <c r="BZ13" s="2">
        <v>0</v>
      </c>
      <c r="CA13" s="1" t="s">
        <v>142</v>
      </c>
      <c r="CB13" s="3">
        <v>37681</v>
      </c>
      <c r="CC13" s="1" t="s">
        <v>143</v>
      </c>
      <c r="CD13" s="1">
        <v>2019</v>
      </c>
      <c r="CE13" s="7">
        <v>0</v>
      </c>
      <c r="CF13" s="7">
        <v>0</v>
      </c>
      <c r="CG13" s="7">
        <v>0</v>
      </c>
      <c r="CH13" s="7">
        <v>0</v>
      </c>
      <c r="CI13" s="7">
        <v>0</v>
      </c>
      <c r="CJ13" s="7">
        <v>0</v>
      </c>
      <c r="CK13" s="7">
        <v>0</v>
      </c>
      <c r="CL13" s="7">
        <v>0</v>
      </c>
      <c r="CM13" s="7">
        <v>0</v>
      </c>
      <c r="CN13" s="7">
        <v>0</v>
      </c>
      <c r="CO13" s="7">
        <v>0</v>
      </c>
      <c r="CP13" s="1">
        <v>2018</v>
      </c>
      <c r="CQ13" s="7">
        <v>0</v>
      </c>
      <c r="CR13" s="7">
        <v>0</v>
      </c>
      <c r="CS13" s="7">
        <v>0</v>
      </c>
      <c r="CT13" s="7">
        <v>3110184</v>
      </c>
      <c r="CU13" s="7">
        <v>0</v>
      </c>
      <c r="CV13" s="7">
        <v>0</v>
      </c>
      <c r="CW13" s="7">
        <v>3110184</v>
      </c>
      <c r="CX13" s="7">
        <v>0</v>
      </c>
      <c r="CY13" s="7">
        <v>3110184</v>
      </c>
      <c r="CZ13" s="7">
        <v>0</v>
      </c>
      <c r="DA13" s="7">
        <v>3110184</v>
      </c>
      <c r="DB13" s="1">
        <v>2003</v>
      </c>
      <c r="DC13" s="1">
        <v>2137961</v>
      </c>
      <c r="DD13" s="1" t="s">
        <v>262</v>
      </c>
      <c r="DE13" s="1" t="s">
        <v>282</v>
      </c>
      <c r="DF13" s="2">
        <v>15.7898</v>
      </c>
      <c r="DG13" s="2">
        <v>1.17549668541</v>
      </c>
      <c r="DH13" s="9">
        <f t="shared" si="0"/>
        <v>0.11524477307941176</v>
      </c>
      <c r="DI13" s="7">
        <f t="shared" si="1"/>
        <v>7</v>
      </c>
      <c r="DJ13" s="5">
        <f t="shared" si="2"/>
        <v>358432.44931521721</v>
      </c>
      <c r="DK13" s="5">
        <f t="shared" si="3"/>
        <v>12</v>
      </c>
      <c r="DL13" s="6">
        <f t="shared" si="4"/>
        <v>614455.62739751523</v>
      </c>
      <c r="DM13" s="11">
        <f>COUNTIF('Impacted Properties'!$A$1:$A$5,Export_Output_Green_1!R13)</f>
        <v>0</v>
      </c>
      <c r="DN13" s="6">
        <f t="shared" si="5"/>
        <v>67000</v>
      </c>
      <c r="DO13" s="6">
        <f t="shared" si="6"/>
        <v>681500</v>
      </c>
    </row>
    <row r="14" spans="1:119" ht="28.8" x14ac:dyDescent="0.3">
      <c r="A14" s="1">
        <v>64308</v>
      </c>
      <c r="B14" s="2">
        <v>2517542</v>
      </c>
      <c r="C14" s="1" t="s">
        <v>288</v>
      </c>
      <c r="H14" s="2">
        <v>229985.80603800001</v>
      </c>
      <c r="I14" s="2">
        <v>2228.75195734</v>
      </c>
      <c r="J14" s="2">
        <v>229985.810547</v>
      </c>
      <c r="K14" s="2">
        <v>2228.75195734</v>
      </c>
      <c r="P14" s="1" t="s">
        <v>289</v>
      </c>
      <c r="Q14" s="1">
        <v>207407</v>
      </c>
      <c r="R14" s="1">
        <v>2517542</v>
      </c>
      <c r="S14" s="1" t="s">
        <v>288</v>
      </c>
      <c r="T14" s="1" t="s">
        <v>290</v>
      </c>
      <c r="U14" s="1" t="s">
        <v>114</v>
      </c>
      <c r="V14" s="2">
        <v>100</v>
      </c>
      <c r="W14" s="1" t="s">
        <v>291</v>
      </c>
      <c r="Y14" s="1" t="s">
        <v>292</v>
      </c>
      <c r="AA14" s="1" t="s">
        <v>193</v>
      </c>
      <c r="AB14" s="1" t="s">
        <v>118</v>
      </c>
      <c r="AC14" s="1" t="s">
        <v>293</v>
      </c>
      <c r="AD14" s="1" t="s">
        <v>120</v>
      </c>
      <c r="AE14" s="1" t="s">
        <v>184</v>
      </c>
      <c r="AF14" s="1" t="s">
        <v>261</v>
      </c>
      <c r="AG14" s="1" t="s">
        <v>186</v>
      </c>
      <c r="AH14" s="1" t="s">
        <v>262</v>
      </c>
      <c r="AI14" s="1" t="s">
        <v>294</v>
      </c>
      <c r="AJ14" s="1" t="s">
        <v>295</v>
      </c>
      <c r="AL14" s="1" t="s">
        <v>296</v>
      </c>
      <c r="AM14" s="1">
        <v>0</v>
      </c>
      <c r="AN14" s="2">
        <v>0</v>
      </c>
      <c r="AO14" s="1" t="s">
        <v>297</v>
      </c>
      <c r="AQ14" s="1" t="s">
        <v>128</v>
      </c>
      <c r="AS14" s="1" t="s">
        <v>193</v>
      </c>
      <c r="AT14" s="1" t="s">
        <v>118</v>
      </c>
      <c r="AU14" s="1" t="s">
        <v>194</v>
      </c>
      <c r="AV14" s="4" t="s">
        <v>298</v>
      </c>
      <c r="AW14" s="1" t="s">
        <v>173</v>
      </c>
      <c r="AX14" s="1" t="s">
        <v>133</v>
      </c>
      <c r="BA14" s="1" t="s">
        <v>196</v>
      </c>
      <c r="BB14" s="1" t="s">
        <v>299</v>
      </c>
      <c r="BC14" s="1" t="s">
        <v>300</v>
      </c>
      <c r="BD14" s="1" t="s">
        <v>301</v>
      </c>
      <c r="BE14" s="3">
        <v>37407</v>
      </c>
      <c r="BF14" s="1" t="s">
        <v>302</v>
      </c>
      <c r="BG14" s="2">
        <v>5.58</v>
      </c>
      <c r="BH14" s="2">
        <v>0</v>
      </c>
      <c r="BI14" s="2">
        <v>243064.8</v>
      </c>
      <c r="BJ14" s="2">
        <v>243064.8</v>
      </c>
      <c r="BK14" s="2">
        <v>50110</v>
      </c>
      <c r="BL14" s="1" t="s">
        <v>303</v>
      </c>
      <c r="BM14" s="1" t="s">
        <v>304</v>
      </c>
      <c r="BN14" s="1" t="s">
        <v>305</v>
      </c>
      <c r="BO14" s="1" t="s">
        <v>306</v>
      </c>
      <c r="BP14" s="1" t="s">
        <v>140</v>
      </c>
      <c r="BQ14" s="1" t="s">
        <v>275</v>
      </c>
      <c r="BR14" s="1">
        <v>2005</v>
      </c>
      <c r="BS14" s="1">
        <v>2002</v>
      </c>
      <c r="BU14" s="1" t="s">
        <v>304</v>
      </c>
      <c r="BX14" s="1">
        <v>1</v>
      </c>
      <c r="BY14" s="1">
        <v>0</v>
      </c>
      <c r="BZ14" s="2">
        <v>100</v>
      </c>
      <c r="CA14" s="1" t="s">
        <v>142</v>
      </c>
      <c r="CB14" s="3">
        <v>37681</v>
      </c>
      <c r="CC14" s="1" t="s">
        <v>143</v>
      </c>
      <c r="CD14" s="1">
        <v>2019</v>
      </c>
      <c r="CE14" s="7">
        <v>0</v>
      </c>
      <c r="CF14" s="7">
        <v>0</v>
      </c>
      <c r="CG14" s="7">
        <v>0</v>
      </c>
      <c r="CH14" s="7">
        <v>0</v>
      </c>
      <c r="CI14" s="7">
        <v>0</v>
      </c>
      <c r="CJ14" s="7">
        <v>0</v>
      </c>
      <c r="CK14" s="7">
        <v>0</v>
      </c>
      <c r="CL14" s="7">
        <v>0</v>
      </c>
      <c r="CM14" s="7">
        <v>0</v>
      </c>
      <c r="CN14" s="7">
        <v>0</v>
      </c>
      <c r="CO14" s="7">
        <v>0</v>
      </c>
      <c r="CP14" s="1">
        <v>2018</v>
      </c>
      <c r="CQ14" s="7">
        <v>0</v>
      </c>
      <c r="CR14" s="7">
        <v>59738</v>
      </c>
      <c r="CS14" s="7">
        <v>0</v>
      </c>
      <c r="CT14" s="7">
        <v>2430648</v>
      </c>
      <c r="CU14" s="7">
        <v>0</v>
      </c>
      <c r="CV14" s="7">
        <v>0</v>
      </c>
      <c r="CW14" s="7">
        <v>2490386</v>
      </c>
      <c r="CX14" s="7">
        <v>0</v>
      </c>
      <c r="CY14" s="7">
        <v>2490386</v>
      </c>
      <c r="CZ14" s="7">
        <v>0</v>
      </c>
      <c r="DA14" s="7">
        <v>2490386</v>
      </c>
      <c r="DB14" s="1">
        <v>2003</v>
      </c>
      <c r="DC14" s="1">
        <v>2137961</v>
      </c>
      <c r="DD14" s="1" t="s">
        <v>262</v>
      </c>
      <c r="DE14" s="1" t="s">
        <v>282</v>
      </c>
      <c r="DF14" s="2">
        <v>15.7898</v>
      </c>
      <c r="DG14" s="2">
        <v>0.94333812916799997</v>
      </c>
      <c r="DH14" s="9">
        <f t="shared" si="0"/>
        <v>0.16905701239569892</v>
      </c>
      <c r="DI14" s="7">
        <f t="shared" si="1"/>
        <v>10</v>
      </c>
      <c r="DJ14" s="5">
        <f t="shared" si="2"/>
        <v>410918.0890655808</v>
      </c>
      <c r="DK14" s="5">
        <f t="shared" si="3"/>
        <v>13.5</v>
      </c>
      <c r="DL14" s="6">
        <f t="shared" si="4"/>
        <v>554739.42023853411</v>
      </c>
      <c r="DM14" s="11">
        <f>COUNTIF('Impacted Properties'!$A$1:$A$5,Export_Output_Green_1!R14)</f>
        <v>1</v>
      </c>
      <c r="DN14" s="6">
        <f t="shared" si="5"/>
        <v>67000</v>
      </c>
      <c r="DO14" s="6">
        <f t="shared" si="6"/>
        <v>0</v>
      </c>
    </row>
    <row r="15" spans="1:119" ht="28.8" x14ac:dyDescent="0.3">
      <c r="A15" s="1">
        <v>279223</v>
      </c>
      <c r="B15" s="2">
        <v>2531085</v>
      </c>
      <c r="C15" s="1" t="s">
        <v>307</v>
      </c>
      <c r="D15" s="3">
        <v>38725</v>
      </c>
      <c r="H15" s="2">
        <v>940105.90235300001</v>
      </c>
      <c r="I15" s="2">
        <v>3978.6536267800002</v>
      </c>
      <c r="J15" s="2">
        <v>705729.773438</v>
      </c>
      <c r="K15" s="2">
        <v>4318.3726126199999</v>
      </c>
      <c r="P15" s="1" t="s">
        <v>308</v>
      </c>
      <c r="Q15" s="1">
        <v>214662</v>
      </c>
      <c r="R15" s="1">
        <v>2531085</v>
      </c>
      <c r="S15" s="1" t="s">
        <v>307</v>
      </c>
      <c r="T15" s="1" t="s">
        <v>309</v>
      </c>
      <c r="U15" s="1" t="s">
        <v>114</v>
      </c>
      <c r="V15" s="2">
        <v>100</v>
      </c>
      <c r="Y15" s="1" t="s">
        <v>310</v>
      </c>
      <c r="AA15" s="1" t="s">
        <v>182</v>
      </c>
      <c r="AB15" s="1" t="s">
        <v>118</v>
      </c>
      <c r="AC15" s="1" t="s">
        <v>311</v>
      </c>
      <c r="AD15" s="1" t="s">
        <v>120</v>
      </c>
      <c r="AE15" s="1" t="s">
        <v>312</v>
      </c>
      <c r="AF15" s="1" t="s">
        <v>313</v>
      </c>
      <c r="AG15" s="1" t="s">
        <v>314</v>
      </c>
      <c r="AH15" s="1" t="s">
        <v>124</v>
      </c>
      <c r="AI15" s="1" t="s">
        <v>124</v>
      </c>
      <c r="AJ15" s="1" t="s">
        <v>315</v>
      </c>
      <c r="AL15" s="1" t="s">
        <v>126</v>
      </c>
      <c r="AM15" s="1">
        <v>0</v>
      </c>
      <c r="AN15" s="2">
        <v>0</v>
      </c>
      <c r="AS15" s="1" t="s">
        <v>129</v>
      </c>
      <c r="AT15" s="1" t="s">
        <v>118</v>
      </c>
      <c r="AV15" s="4" t="s">
        <v>238</v>
      </c>
      <c r="AW15" s="1" t="s">
        <v>132</v>
      </c>
      <c r="AX15" s="1" t="s">
        <v>133</v>
      </c>
      <c r="BA15" s="1" t="s">
        <v>134</v>
      </c>
      <c r="BD15" s="1" t="s">
        <v>316</v>
      </c>
      <c r="BE15" s="3">
        <v>40148</v>
      </c>
      <c r="BF15" s="1" t="s">
        <v>317</v>
      </c>
      <c r="BG15" s="2">
        <v>11.903</v>
      </c>
      <c r="BH15" s="2">
        <v>0</v>
      </c>
      <c r="BI15" s="2">
        <v>518494.68</v>
      </c>
      <c r="BJ15" s="2">
        <v>518494.68</v>
      </c>
      <c r="BK15" s="2">
        <v>0</v>
      </c>
      <c r="BL15" s="1" t="s">
        <v>312</v>
      </c>
      <c r="BM15" s="1" t="s">
        <v>139</v>
      </c>
      <c r="BP15" s="1" t="s">
        <v>140</v>
      </c>
      <c r="BQ15" s="1" t="s">
        <v>114</v>
      </c>
      <c r="BR15" s="1">
        <v>0</v>
      </c>
      <c r="BS15" s="1">
        <v>0</v>
      </c>
      <c r="BU15" s="1" t="s">
        <v>160</v>
      </c>
      <c r="BX15" s="1">
        <v>0</v>
      </c>
      <c r="BY15" s="1">
        <v>0</v>
      </c>
      <c r="BZ15" s="2">
        <v>0</v>
      </c>
      <c r="CA15" s="1" t="s">
        <v>142</v>
      </c>
      <c r="CB15" s="3">
        <v>37910</v>
      </c>
      <c r="CC15" s="1" t="s">
        <v>143</v>
      </c>
      <c r="CD15" s="1">
        <v>2019</v>
      </c>
      <c r="CE15" s="7">
        <v>0</v>
      </c>
      <c r="CF15" s="7">
        <v>0</v>
      </c>
      <c r="CG15" s="7">
        <v>0</v>
      </c>
      <c r="CH15" s="7">
        <v>0</v>
      </c>
      <c r="CI15" s="7">
        <v>0</v>
      </c>
      <c r="CJ15" s="7">
        <v>0</v>
      </c>
      <c r="CK15" s="7">
        <v>0</v>
      </c>
      <c r="CL15" s="7">
        <v>0</v>
      </c>
      <c r="CM15" s="7">
        <v>0</v>
      </c>
      <c r="CN15" s="7">
        <v>0</v>
      </c>
      <c r="CO15" s="7">
        <v>0</v>
      </c>
      <c r="CP15" s="1">
        <v>2018</v>
      </c>
      <c r="CQ15" s="7">
        <v>0</v>
      </c>
      <c r="CR15" s="7">
        <v>0</v>
      </c>
      <c r="CS15" s="7">
        <v>0</v>
      </c>
      <c r="CT15" s="7">
        <v>0</v>
      </c>
      <c r="CU15" s="7">
        <v>2785</v>
      </c>
      <c r="CV15" s="7">
        <v>1872285</v>
      </c>
      <c r="CW15" s="7">
        <v>1872285</v>
      </c>
      <c r="CX15" s="7">
        <v>1869500</v>
      </c>
      <c r="CY15" s="7">
        <v>2785</v>
      </c>
      <c r="CZ15" s="7">
        <v>0</v>
      </c>
      <c r="DA15" s="7">
        <v>2785</v>
      </c>
      <c r="DB15" s="1">
        <v>2003</v>
      </c>
      <c r="DC15" s="1">
        <v>2511016</v>
      </c>
      <c r="DD15" s="1" t="s">
        <v>124</v>
      </c>
      <c r="DE15" s="1" t="s">
        <v>124</v>
      </c>
      <c r="DF15" s="2">
        <v>17.411999999999999</v>
      </c>
      <c r="DG15" s="2">
        <v>0.34558955305299999</v>
      </c>
      <c r="DH15" s="9">
        <f t="shared" si="0"/>
        <v>2.9033819461732335E-2</v>
      </c>
      <c r="DI15" s="7">
        <f t="shared" si="1"/>
        <v>3.6110013703515724</v>
      </c>
      <c r="DJ15" s="5">
        <f t="shared" si="2"/>
        <v>54359.584670909528</v>
      </c>
      <c r="DK15" s="5">
        <f t="shared" si="3"/>
        <v>12</v>
      </c>
      <c r="DL15" s="6">
        <f t="shared" si="4"/>
        <v>180646.57117186414</v>
      </c>
      <c r="DM15" s="11">
        <f>COUNTIF('Impacted Properties'!$A$1:$A$5,Export_Output_Green_1!R15)</f>
        <v>0</v>
      </c>
      <c r="DN15" s="6">
        <f t="shared" si="5"/>
        <v>67000</v>
      </c>
      <c r="DO15" s="6">
        <f t="shared" si="6"/>
        <v>247700</v>
      </c>
    </row>
    <row r="16" spans="1:119" ht="28.8" x14ac:dyDescent="0.3">
      <c r="A16" s="1">
        <v>172334</v>
      </c>
      <c r="B16" s="2">
        <v>2531614</v>
      </c>
      <c r="C16" s="1" t="s">
        <v>318</v>
      </c>
      <c r="H16" s="2">
        <v>3067202.4783999999</v>
      </c>
      <c r="I16" s="2">
        <v>9101.8040392500006</v>
      </c>
      <c r="J16" s="2">
        <v>3173918.3535199999</v>
      </c>
      <c r="K16" s="2">
        <v>9178.6032916299991</v>
      </c>
      <c r="P16" s="1" t="s">
        <v>319</v>
      </c>
      <c r="Q16" s="1">
        <v>214910</v>
      </c>
      <c r="R16" s="1">
        <v>2531614</v>
      </c>
      <c r="S16" s="1" t="s">
        <v>318</v>
      </c>
      <c r="T16" s="1" t="s">
        <v>320</v>
      </c>
      <c r="U16" s="1" t="s">
        <v>114</v>
      </c>
      <c r="V16" s="2">
        <v>100</v>
      </c>
      <c r="Y16" s="1" t="s">
        <v>321</v>
      </c>
      <c r="AA16" s="1" t="s">
        <v>322</v>
      </c>
      <c r="AB16" s="1" t="s">
        <v>118</v>
      </c>
      <c r="AC16" s="1" t="s">
        <v>323</v>
      </c>
      <c r="AD16" s="1" t="s">
        <v>120</v>
      </c>
      <c r="AE16" s="1" t="s">
        <v>324</v>
      </c>
      <c r="AF16" s="1" t="s">
        <v>325</v>
      </c>
      <c r="AG16" s="1" t="s">
        <v>326</v>
      </c>
      <c r="AI16" s="1" t="s">
        <v>262</v>
      </c>
      <c r="AJ16" s="1" t="s">
        <v>327</v>
      </c>
      <c r="AM16" s="1">
        <v>0</v>
      </c>
      <c r="AN16" s="2">
        <v>0</v>
      </c>
      <c r="AQ16" s="1" t="s">
        <v>128</v>
      </c>
      <c r="AS16" s="1" t="s">
        <v>193</v>
      </c>
      <c r="AT16" s="1" t="s">
        <v>118</v>
      </c>
      <c r="AU16" s="1" t="s">
        <v>194</v>
      </c>
      <c r="AV16" s="4" t="s">
        <v>328</v>
      </c>
      <c r="AW16" s="1" t="s">
        <v>132</v>
      </c>
      <c r="AX16" s="1" t="s">
        <v>133</v>
      </c>
      <c r="BA16" s="1" t="s">
        <v>134</v>
      </c>
      <c r="BG16" s="2">
        <v>70.649199999999993</v>
      </c>
      <c r="BH16" s="2">
        <v>0</v>
      </c>
      <c r="BI16" s="2">
        <v>3077479.15</v>
      </c>
      <c r="BJ16" s="2">
        <v>3077479.15</v>
      </c>
      <c r="BK16" s="2">
        <v>63002</v>
      </c>
      <c r="BL16" s="1" t="s">
        <v>324</v>
      </c>
      <c r="BM16" s="1" t="s">
        <v>329</v>
      </c>
      <c r="BN16" s="1" t="s">
        <v>330</v>
      </c>
      <c r="BP16" s="1" t="s">
        <v>140</v>
      </c>
      <c r="BQ16" s="1" t="s">
        <v>275</v>
      </c>
      <c r="BR16" s="1">
        <v>2018</v>
      </c>
      <c r="BS16" s="1">
        <v>2018</v>
      </c>
      <c r="BU16" s="1" t="s">
        <v>160</v>
      </c>
      <c r="BX16" s="1">
        <v>2</v>
      </c>
      <c r="BY16" s="1">
        <v>0</v>
      </c>
      <c r="BZ16" s="2">
        <v>100</v>
      </c>
      <c r="CA16" s="1" t="s">
        <v>142</v>
      </c>
      <c r="CB16" s="3">
        <v>37931</v>
      </c>
      <c r="CC16" s="1" t="s">
        <v>143</v>
      </c>
      <c r="CD16" s="1">
        <v>2019</v>
      </c>
      <c r="CE16" s="7">
        <v>0</v>
      </c>
      <c r="CF16" s="7">
        <v>0</v>
      </c>
      <c r="CG16" s="7">
        <v>0</v>
      </c>
      <c r="CH16" s="7">
        <v>0</v>
      </c>
      <c r="CI16" s="7">
        <v>0</v>
      </c>
      <c r="CJ16" s="7">
        <v>0</v>
      </c>
      <c r="CK16" s="7">
        <v>0</v>
      </c>
      <c r="CL16" s="7">
        <v>0</v>
      </c>
      <c r="CM16" s="7">
        <v>0</v>
      </c>
      <c r="CN16" s="7">
        <v>0</v>
      </c>
      <c r="CO16" s="7">
        <v>0</v>
      </c>
      <c r="CP16" s="1">
        <v>2018</v>
      </c>
      <c r="CQ16" s="7">
        <v>0</v>
      </c>
      <c r="CR16" s="7">
        <v>0</v>
      </c>
      <c r="CS16" s="7">
        <v>0</v>
      </c>
      <c r="CT16" s="7">
        <v>0</v>
      </c>
      <c r="CU16" s="7">
        <v>11445</v>
      </c>
      <c r="CV16" s="7">
        <v>15387396</v>
      </c>
      <c r="CW16" s="7">
        <v>15387396</v>
      </c>
      <c r="CX16" s="7">
        <v>15375951</v>
      </c>
      <c r="CY16" s="7">
        <v>11445</v>
      </c>
      <c r="CZ16" s="7">
        <v>0</v>
      </c>
      <c r="DA16" s="7">
        <v>11445</v>
      </c>
      <c r="DB16" s="1">
        <v>2003</v>
      </c>
      <c r="DC16" s="1">
        <v>2059070</v>
      </c>
      <c r="DE16" s="1" t="s">
        <v>262</v>
      </c>
      <c r="DF16" s="2">
        <v>77.194000000000003</v>
      </c>
      <c r="DG16" s="2">
        <v>2.6361654480999999</v>
      </c>
      <c r="DH16" s="9">
        <f t="shared" si="0"/>
        <v>3.7313450821993707E-2</v>
      </c>
      <c r="DI16" s="7">
        <f t="shared" si="1"/>
        <v>5.0000000812353189</v>
      </c>
      <c r="DJ16" s="5">
        <f t="shared" si="2"/>
        <v>574156.84392454266</v>
      </c>
      <c r="DK16" s="5">
        <f t="shared" si="3"/>
        <v>12</v>
      </c>
      <c r="DL16" s="6">
        <f t="shared" si="4"/>
        <v>1377976.4030308318</v>
      </c>
      <c r="DM16" s="11">
        <f>COUNTIF('Impacted Properties'!$A$1:$A$5,Export_Output_Green_1!R16)</f>
        <v>0</v>
      </c>
      <c r="DN16" s="6">
        <f t="shared" si="5"/>
        <v>67000</v>
      </c>
      <c r="DO16" s="6">
        <f t="shared" si="6"/>
        <v>1445000</v>
      </c>
    </row>
    <row r="17" spans="1:119" ht="28.8" x14ac:dyDescent="0.3">
      <c r="A17" s="1">
        <v>107351</v>
      </c>
      <c r="B17" s="2">
        <v>2581679</v>
      </c>
      <c r="C17" s="1" t="s">
        <v>331</v>
      </c>
      <c r="D17" s="3">
        <v>38788</v>
      </c>
      <c r="H17" s="2">
        <v>993201.24387500004</v>
      </c>
      <c r="I17" s="2">
        <v>4235.9444356900003</v>
      </c>
      <c r="J17" s="2">
        <v>1062022.0605500001</v>
      </c>
      <c r="K17" s="2">
        <v>4314.04378911</v>
      </c>
      <c r="P17" s="1" t="s">
        <v>332</v>
      </c>
      <c r="Q17" s="1">
        <v>241275</v>
      </c>
      <c r="R17" s="1">
        <v>2581679</v>
      </c>
      <c r="S17" s="1" t="s">
        <v>331</v>
      </c>
      <c r="T17" s="1" t="s">
        <v>333</v>
      </c>
      <c r="U17" s="1" t="s">
        <v>114</v>
      </c>
      <c r="V17" s="2">
        <v>100</v>
      </c>
      <c r="Y17" s="1" t="s">
        <v>334</v>
      </c>
      <c r="AA17" s="1" t="s">
        <v>129</v>
      </c>
      <c r="AB17" s="1" t="s">
        <v>118</v>
      </c>
      <c r="AC17" s="1" t="s">
        <v>335</v>
      </c>
      <c r="AD17" s="1" t="s">
        <v>120</v>
      </c>
      <c r="AE17" s="1" t="s">
        <v>336</v>
      </c>
      <c r="AF17" s="1" t="s">
        <v>337</v>
      </c>
      <c r="AG17" s="1" t="s">
        <v>338</v>
      </c>
      <c r="AI17" s="1" t="s">
        <v>339</v>
      </c>
      <c r="AJ17" s="1" t="s">
        <v>340</v>
      </c>
      <c r="AM17" s="1">
        <v>0</v>
      </c>
      <c r="AN17" s="2">
        <v>0</v>
      </c>
      <c r="AQ17" s="1" t="s">
        <v>341</v>
      </c>
      <c r="AR17" s="1" t="s">
        <v>342</v>
      </c>
      <c r="AS17" s="1" t="s">
        <v>193</v>
      </c>
      <c r="AT17" s="1" t="s">
        <v>118</v>
      </c>
      <c r="AU17" s="1" t="s">
        <v>194</v>
      </c>
      <c r="AV17" s="4" t="s">
        <v>343</v>
      </c>
      <c r="AW17" s="1" t="s">
        <v>132</v>
      </c>
      <c r="AX17" s="1" t="s">
        <v>133</v>
      </c>
      <c r="AZ17" s="1" t="s">
        <v>344</v>
      </c>
      <c r="BA17" s="1" t="s">
        <v>134</v>
      </c>
      <c r="BB17" s="1" t="s">
        <v>345</v>
      </c>
      <c r="BC17" s="1" t="s">
        <v>346</v>
      </c>
      <c r="BD17" s="1" t="s">
        <v>347</v>
      </c>
      <c r="BE17" s="3">
        <v>38491</v>
      </c>
      <c r="BF17" s="1" t="s">
        <v>200</v>
      </c>
      <c r="BG17" s="2">
        <v>22.3369</v>
      </c>
      <c r="BH17" s="2">
        <v>0</v>
      </c>
      <c r="BI17" s="2">
        <v>972995.36</v>
      </c>
      <c r="BJ17" s="2">
        <v>972995.36</v>
      </c>
      <c r="BK17" s="2">
        <v>0</v>
      </c>
      <c r="BL17" s="1" t="s">
        <v>336</v>
      </c>
      <c r="BM17" s="1" t="s">
        <v>348</v>
      </c>
      <c r="BP17" s="1" t="s">
        <v>140</v>
      </c>
      <c r="BQ17" s="1" t="s">
        <v>275</v>
      </c>
      <c r="BR17" s="1">
        <v>0</v>
      </c>
      <c r="BS17" s="1">
        <v>0</v>
      </c>
      <c r="BU17" s="1" t="s">
        <v>287</v>
      </c>
      <c r="BX17" s="1">
        <v>0</v>
      </c>
      <c r="BY17" s="1">
        <v>0</v>
      </c>
      <c r="BZ17" s="2">
        <v>0</v>
      </c>
      <c r="CA17" s="1" t="s">
        <v>142</v>
      </c>
      <c r="CB17" s="3">
        <v>38581</v>
      </c>
      <c r="CC17" s="1" t="s">
        <v>143</v>
      </c>
      <c r="CD17" s="1">
        <v>2019</v>
      </c>
      <c r="CE17" s="7">
        <v>0</v>
      </c>
      <c r="CF17" s="7">
        <v>0</v>
      </c>
      <c r="CG17" s="7">
        <v>0</v>
      </c>
      <c r="CH17" s="7">
        <v>0</v>
      </c>
      <c r="CI17" s="7">
        <v>0</v>
      </c>
      <c r="CJ17" s="7">
        <v>0</v>
      </c>
      <c r="CK17" s="7">
        <v>0</v>
      </c>
      <c r="CL17" s="7">
        <v>0</v>
      </c>
      <c r="CM17" s="7">
        <v>0</v>
      </c>
      <c r="CN17" s="7">
        <v>0</v>
      </c>
      <c r="CO17" s="7">
        <v>0</v>
      </c>
      <c r="CP17" s="1">
        <v>2018</v>
      </c>
      <c r="CQ17" s="7">
        <v>0</v>
      </c>
      <c r="CR17" s="7">
        <v>0</v>
      </c>
      <c r="CS17" s="7">
        <v>0</v>
      </c>
      <c r="CT17" s="7">
        <v>9729954</v>
      </c>
      <c r="CU17" s="7">
        <v>0</v>
      </c>
      <c r="CV17" s="7">
        <v>0</v>
      </c>
      <c r="CW17" s="7">
        <v>9729954</v>
      </c>
      <c r="CX17" s="7">
        <v>0</v>
      </c>
      <c r="CY17" s="7">
        <v>9729954</v>
      </c>
      <c r="CZ17" s="7">
        <v>0</v>
      </c>
      <c r="DA17" s="7">
        <v>9729954</v>
      </c>
      <c r="DB17" s="1">
        <v>2005</v>
      </c>
      <c r="DC17" s="1">
        <v>962220</v>
      </c>
      <c r="DE17" s="1" t="s">
        <v>124</v>
      </c>
      <c r="DF17" s="2">
        <v>76.77</v>
      </c>
      <c r="DG17" s="2">
        <v>0.75555920412300004</v>
      </c>
      <c r="DH17" s="9">
        <f t="shared" si="0"/>
        <v>3.3825607278947227E-2</v>
      </c>
      <c r="DI17" s="7">
        <f t="shared" si="1"/>
        <v>10.000000411101652</v>
      </c>
      <c r="DJ17" s="5">
        <f t="shared" si="2"/>
        <v>329121.60284622171</v>
      </c>
      <c r="DK17" s="5">
        <f t="shared" si="3"/>
        <v>13.500000554987231</v>
      </c>
      <c r="DL17" s="6">
        <f t="shared" si="4"/>
        <v>444314.16384239937</v>
      </c>
      <c r="DM17" s="11">
        <f>COUNTIF('Impacted Properties'!$A$1:$A$5,Export_Output_Green_1!R17)</f>
        <v>0</v>
      </c>
      <c r="DN17" s="6">
        <f t="shared" si="5"/>
        <v>67000</v>
      </c>
      <c r="DO17" s="6">
        <f t="shared" si="6"/>
        <v>511400</v>
      </c>
    </row>
    <row r="18" spans="1:119" ht="28.8" x14ac:dyDescent="0.3">
      <c r="A18" s="1">
        <v>31291</v>
      </c>
      <c r="B18" s="2">
        <v>2581688</v>
      </c>
      <c r="C18" s="1" t="s">
        <v>349</v>
      </c>
      <c r="D18" s="3">
        <v>38788</v>
      </c>
      <c r="H18" s="2">
        <v>711957.17241600004</v>
      </c>
      <c r="I18" s="2">
        <v>4613.6563588299996</v>
      </c>
      <c r="J18" s="2">
        <v>705377.15429700003</v>
      </c>
      <c r="K18" s="2">
        <v>4599.2290326499997</v>
      </c>
      <c r="P18" s="1" t="s">
        <v>350</v>
      </c>
      <c r="Q18" s="1">
        <v>241280</v>
      </c>
      <c r="R18" s="1">
        <v>2581688</v>
      </c>
      <c r="S18" s="1" t="s">
        <v>349</v>
      </c>
      <c r="T18" s="1" t="s">
        <v>333</v>
      </c>
      <c r="U18" s="1" t="s">
        <v>114</v>
      </c>
      <c r="V18" s="2">
        <v>100</v>
      </c>
      <c r="Y18" s="1" t="s">
        <v>334</v>
      </c>
      <c r="AA18" s="1" t="s">
        <v>129</v>
      </c>
      <c r="AB18" s="1" t="s">
        <v>118</v>
      </c>
      <c r="AC18" s="1" t="s">
        <v>335</v>
      </c>
      <c r="AD18" s="1" t="s">
        <v>120</v>
      </c>
      <c r="AE18" s="1" t="s">
        <v>184</v>
      </c>
      <c r="AF18" s="1" t="s">
        <v>213</v>
      </c>
      <c r="AG18" s="1" t="s">
        <v>186</v>
      </c>
      <c r="AH18" s="1" t="s">
        <v>214</v>
      </c>
      <c r="AI18" s="1" t="s">
        <v>351</v>
      </c>
      <c r="AJ18" s="1" t="s">
        <v>352</v>
      </c>
      <c r="AM18" s="1">
        <v>0</v>
      </c>
      <c r="AN18" s="2">
        <v>0</v>
      </c>
      <c r="AS18" s="1" t="s">
        <v>129</v>
      </c>
      <c r="AT18" s="1" t="s">
        <v>118</v>
      </c>
      <c r="AV18" s="4" t="s">
        <v>238</v>
      </c>
      <c r="AW18" s="1" t="s">
        <v>132</v>
      </c>
      <c r="AX18" s="1" t="s">
        <v>133</v>
      </c>
      <c r="AZ18" s="1" t="s">
        <v>344</v>
      </c>
      <c r="BA18" s="1" t="s">
        <v>134</v>
      </c>
      <c r="BB18" s="1" t="s">
        <v>345</v>
      </c>
      <c r="BC18" s="1" t="s">
        <v>346</v>
      </c>
      <c r="BD18" s="1" t="s">
        <v>347</v>
      </c>
      <c r="BE18" s="3">
        <v>38491</v>
      </c>
      <c r="BF18" s="1" t="s">
        <v>200</v>
      </c>
      <c r="BG18" s="2">
        <v>16.505600000000001</v>
      </c>
      <c r="BH18" s="2">
        <v>0</v>
      </c>
      <c r="BI18" s="2">
        <v>718983.94</v>
      </c>
      <c r="BJ18" s="2">
        <v>718983.94</v>
      </c>
      <c r="BK18" s="2">
        <v>0</v>
      </c>
      <c r="BL18" s="1" t="s">
        <v>184</v>
      </c>
      <c r="BM18" s="1" t="s">
        <v>348</v>
      </c>
      <c r="BP18" s="1" t="s">
        <v>140</v>
      </c>
      <c r="BQ18" s="1" t="s">
        <v>275</v>
      </c>
      <c r="BR18" s="1">
        <v>0</v>
      </c>
      <c r="BS18" s="1">
        <v>0</v>
      </c>
      <c r="BU18" s="1" t="s">
        <v>353</v>
      </c>
      <c r="BX18" s="1">
        <v>0</v>
      </c>
      <c r="BY18" s="1">
        <v>0</v>
      </c>
      <c r="BZ18" s="2">
        <v>0</v>
      </c>
      <c r="CA18" s="1" t="s">
        <v>142</v>
      </c>
      <c r="CB18" s="3">
        <v>38581</v>
      </c>
      <c r="CC18" s="1" t="s">
        <v>143</v>
      </c>
      <c r="CD18" s="1">
        <v>2019</v>
      </c>
      <c r="CE18" s="7">
        <v>0</v>
      </c>
      <c r="CF18" s="7">
        <v>0</v>
      </c>
      <c r="CG18" s="7">
        <v>0</v>
      </c>
      <c r="CH18" s="7">
        <v>0</v>
      </c>
      <c r="CI18" s="7">
        <v>0</v>
      </c>
      <c r="CJ18" s="7">
        <v>0</v>
      </c>
      <c r="CK18" s="7">
        <v>0</v>
      </c>
      <c r="CL18" s="7">
        <v>0</v>
      </c>
      <c r="CM18" s="7">
        <v>0</v>
      </c>
      <c r="CN18" s="7">
        <v>0</v>
      </c>
      <c r="CO18" s="7">
        <v>0</v>
      </c>
      <c r="CP18" s="1">
        <v>2018</v>
      </c>
      <c r="CQ18" s="7">
        <v>0</v>
      </c>
      <c r="CR18" s="7">
        <v>0</v>
      </c>
      <c r="CS18" s="7">
        <v>0</v>
      </c>
      <c r="CT18" s="7">
        <v>7189839</v>
      </c>
      <c r="CU18" s="7">
        <v>0</v>
      </c>
      <c r="CV18" s="7">
        <v>0</v>
      </c>
      <c r="CW18" s="7">
        <v>7189839</v>
      </c>
      <c r="CX18" s="7">
        <v>0</v>
      </c>
      <c r="CY18" s="7">
        <v>7189839</v>
      </c>
      <c r="CZ18" s="7">
        <v>0</v>
      </c>
      <c r="DA18" s="7">
        <v>7189839</v>
      </c>
      <c r="DB18" s="1">
        <v>2005</v>
      </c>
      <c r="DC18" s="1">
        <v>967859</v>
      </c>
      <c r="DD18" s="1" t="s">
        <v>214</v>
      </c>
      <c r="DE18" s="1" t="s">
        <v>354</v>
      </c>
      <c r="DF18" s="2">
        <v>73.98</v>
      </c>
      <c r="DG18" s="2">
        <v>0.16917705111699999</v>
      </c>
      <c r="DH18" s="9">
        <f t="shared" si="0"/>
        <v>1.0249675878235222E-2</v>
      </c>
      <c r="DI18" s="7">
        <f t="shared" si="1"/>
        <v>9.9999994436593411</v>
      </c>
      <c r="DJ18" s="5">
        <f t="shared" si="2"/>
        <v>73693.519366694847</v>
      </c>
      <c r="DK18" s="5">
        <f t="shared" si="3"/>
        <v>13.499999248940112</v>
      </c>
      <c r="DL18" s="6">
        <f t="shared" si="4"/>
        <v>99486.25114503807</v>
      </c>
      <c r="DM18" s="11">
        <f>COUNTIF('Impacted Properties'!$A$1:$A$5,Export_Output_Green_1!R18)</f>
        <v>0</v>
      </c>
      <c r="DN18" s="6">
        <f t="shared" si="5"/>
        <v>67000</v>
      </c>
      <c r="DO18" s="6">
        <f t="shared" si="6"/>
        <v>166500</v>
      </c>
    </row>
    <row r="19" spans="1:119" ht="28.8" x14ac:dyDescent="0.3">
      <c r="A19" s="1">
        <v>148902</v>
      </c>
      <c r="B19" s="2">
        <v>2589960</v>
      </c>
      <c r="C19" s="1" t="s">
        <v>355</v>
      </c>
      <c r="D19" s="3">
        <v>38725</v>
      </c>
      <c r="H19" s="2">
        <v>2999225.1869700002</v>
      </c>
      <c r="I19" s="2">
        <v>7510.2991099600004</v>
      </c>
      <c r="J19" s="2">
        <v>2978463.9238300002</v>
      </c>
      <c r="K19" s="2">
        <v>7446.6882400300001</v>
      </c>
      <c r="P19" s="1" t="s">
        <v>356</v>
      </c>
      <c r="Q19" s="1">
        <v>247016</v>
      </c>
      <c r="R19" s="1">
        <v>2589960</v>
      </c>
      <c r="S19" s="1" t="s">
        <v>355</v>
      </c>
      <c r="T19" s="1" t="s">
        <v>113</v>
      </c>
      <c r="U19" s="1" t="s">
        <v>114</v>
      </c>
      <c r="V19" s="2">
        <v>100</v>
      </c>
      <c r="X19" s="1" t="s">
        <v>115</v>
      </c>
      <c r="Y19" s="1" t="s">
        <v>116</v>
      </c>
      <c r="AA19" s="1" t="s">
        <v>117</v>
      </c>
      <c r="AB19" s="1" t="s">
        <v>118</v>
      </c>
      <c r="AC19" s="1" t="s">
        <v>119</v>
      </c>
      <c r="AD19" s="1" t="s">
        <v>120</v>
      </c>
      <c r="AE19" s="1" t="s">
        <v>312</v>
      </c>
      <c r="AF19" s="1" t="s">
        <v>313</v>
      </c>
      <c r="AG19" s="1" t="s">
        <v>314</v>
      </c>
      <c r="AH19" s="1" t="s">
        <v>124</v>
      </c>
      <c r="AI19" s="1" t="s">
        <v>262</v>
      </c>
      <c r="AJ19" s="1" t="s">
        <v>357</v>
      </c>
      <c r="AL19" s="1" t="s">
        <v>126</v>
      </c>
      <c r="AM19" s="1">
        <v>0</v>
      </c>
      <c r="AN19" s="2">
        <v>0</v>
      </c>
      <c r="AO19" s="1" t="s">
        <v>358</v>
      </c>
      <c r="AQ19" s="1" t="s">
        <v>128</v>
      </c>
      <c r="AS19" s="1" t="s">
        <v>129</v>
      </c>
      <c r="AT19" s="1" t="s">
        <v>118</v>
      </c>
      <c r="AU19" s="1" t="s">
        <v>130</v>
      </c>
      <c r="AV19" s="4" t="s">
        <v>359</v>
      </c>
      <c r="AW19" s="1" t="s">
        <v>132</v>
      </c>
      <c r="AX19" s="1" t="s">
        <v>133</v>
      </c>
      <c r="BA19" s="1" t="s">
        <v>134</v>
      </c>
      <c r="BG19" s="2">
        <v>63.152900000000002</v>
      </c>
      <c r="BH19" s="2">
        <v>0</v>
      </c>
      <c r="BI19" s="2">
        <v>2750940.32</v>
      </c>
      <c r="BJ19" s="2">
        <v>2750940.32</v>
      </c>
      <c r="BK19" s="2">
        <v>0</v>
      </c>
      <c r="BL19" s="1" t="s">
        <v>312</v>
      </c>
      <c r="BM19" s="1" t="s">
        <v>139</v>
      </c>
      <c r="BP19" s="1" t="s">
        <v>140</v>
      </c>
      <c r="BQ19" s="1" t="s">
        <v>114</v>
      </c>
      <c r="BR19" s="1">
        <v>0</v>
      </c>
      <c r="BS19" s="1">
        <v>0</v>
      </c>
      <c r="BU19" s="1" t="s">
        <v>141</v>
      </c>
      <c r="BX19" s="1">
        <v>0</v>
      </c>
      <c r="BY19" s="1">
        <v>0</v>
      </c>
      <c r="BZ19" s="2">
        <v>0</v>
      </c>
      <c r="CA19" s="1" t="s">
        <v>142</v>
      </c>
      <c r="CB19" s="3">
        <v>38694</v>
      </c>
      <c r="CC19" s="1" t="s">
        <v>143</v>
      </c>
      <c r="CD19" s="1">
        <v>2019</v>
      </c>
      <c r="CE19" s="7">
        <v>0</v>
      </c>
      <c r="CF19" s="7">
        <v>0</v>
      </c>
      <c r="CG19" s="7">
        <v>0</v>
      </c>
      <c r="CH19" s="7">
        <v>0</v>
      </c>
      <c r="CI19" s="7">
        <v>0</v>
      </c>
      <c r="CJ19" s="7">
        <v>0</v>
      </c>
      <c r="CK19" s="7">
        <v>0</v>
      </c>
      <c r="CL19" s="7">
        <v>0</v>
      </c>
      <c r="CM19" s="7">
        <v>0</v>
      </c>
      <c r="CN19" s="7">
        <v>0</v>
      </c>
      <c r="CO19" s="7">
        <v>0</v>
      </c>
      <c r="CP19" s="1">
        <v>2018</v>
      </c>
      <c r="CQ19" s="7">
        <v>0</v>
      </c>
      <c r="CR19" s="7">
        <v>0</v>
      </c>
      <c r="CS19" s="7">
        <v>0</v>
      </c>
      <c r="CT19" s="7">
        <v>0</v>
      </c>
      <c r="CU19" s="7">
        <v>7010</v>
      </c>
      <c r="CV19" s="7">
        <v>6877351</v>
      </c>
      <c r="CW19" s="7">
        <v>6877351</v>
      </c>
      <c r="CX19" s="7">
        <v>6870341</v>
      </c>
      <c r="CY19" s="7">
        <v>7010</v>
      </c>
      <c r="CZ19" s="7">
        <v>0</v>
      </c>
      <c r="DA19" s="7">
        <v>7010</v>
      </c>
      <c r="DB19" s="1">
        <v>2004</v>
      </c>
      <c r="DC19" s="1">
        <v>2511018</v>
      </c>
      <c r="DD19" s="1" t="s">
        <v>124</v>
      </c>
      <c r="DE19" s="1" t="s">
        <v>262</v>
      </c>
      <c r="DF19" s="2">
        <v>69.08</v>
      </c>
      <c r="DG19" s="2">
        <v>3.71924577407</v>
      </c>
      <c r="DH19" s="9">
        <f t="shared" si="0"/>
        <v>5.8892715607327034E-2</v>
      </c>
      <c r="DI19" s="7">
        <f t="shared" si="1"/>
        <v>2.5000000727024134</v>
      </c>
      <c r="DJ19" s="5">
        <f t="shared" si="2"/>
        <v>405025.87657476618</v>
      </c>
      <c r="DK19" s="5">
        <f t="shared" si="3"/>
        <v>12</v>
      </c>
      <c r="DL19" s="6">
        <f t="shared" si="4"/>
        <v>1944124.1510218703</v>
      </c>
      <c r="DM19" s="11">
        <f>COUNTIF('Impacted Properties'!$A$1:$A$5,Export_Output_Green_1!R19)</f>
        <v>0</v>
      </c>
      <c r="DN19" s="6">
        <f t="shared" si="5"/>
        <v>67000</v>
      </c>
      <c r="DO19" s="6">
        <f t="shared" si="6"/>
        <v>2011200</v>
      </c>
    </row>
    <row r="20" spans="1:119" ht="28.8" x14ac:dyDescent="0.3">
      <c r="A20" s="1">
        <v>59093</v>
      </c>
      <c r="B20" s="2">
        <v>2619048</v>
      </c>
      <c r="C20" s="1" t="s">
        <v>360</v>
      </c>
      <c r="D20" s="3">
        <v>39187</v>
      </c>
      <c r="H20" s="2">
        <v>1325506.49178</v>
      </c>
      <c r="I20" s="2">
        <v>6665.7979175</v>
      </c>
      <c r="J20" s="2">
        <v>1045506.77734</v>
      </c>
      <c r="K20" s="2">
        <v>4356.91783631</v>
      </c>
      <c r="P20" s="1" t="s">
        <v>361</v>
      </c>
      <c r="Q20" s="1">
        <v>263122</v>
      </c>
      <c r="R20" s="1">
        <v>2619048</v>
      </c>
      <c r="S20" s="1" t="s">
        <v>360</v>
      </c>
      <c r="T20" s="1" t="s">
        <v>362</v>
      </c>
      <c r="U20" s="1" t="s">
        <v>114</v>
      </c>
      <c r="V20" s="2">
        <v>100</v>
      </c>
      <c r="W20" s="1" t="s">
        <v>363</v>
      </c>
      <c r="Y20" s="1" t="s">
        <v>364</v>
      </c>
      <c r="AA20" s="1" t="s">
        <v>182</v>
      </c>
      <c r="AB20" s="1" t="s">
        <v>118</v>
      </c>
      <c r="AC20" s="1" t="s">
        <v>365</v>
      </c>
      <c r="AD20" s="1" t="s">
        <v>120</v>
      </c>
      <c r="AE20" s="1" t="s">
        <v>366</v>
      </c>
      <c r="AF20" s="1" t="s">
        <v>367</v>
      </c>
      <c r="AG20" s="1" t="s">
        <v>368</v>
      </c>
      <c r="AI20" s="1" t="s">
        <v>369</v>
      </c>
      <c r="AJ20" s="1" t="s">
        <v>370</v>
      </c>
      <c r="AL20" s="1" t="s">
        <v>246</v>
      </c>
      <c r="AM20" s="1">
        <v>0</v>
      </c>
      <c r="AN20" s="2">
        <v>0</v>
      </c>
      <c r="AQ20" s="1" t="s">
        <v>128</v>
      </c>
      <c r="AS20" s="1" t="s">
        <v>193</v>
      </c>
      <c r="AT20" s="1" t="s">
        <v>118</v>
      </c>
      <c r="AU20" s="1" t="s">
        <v>194</v>
      </c>
      <c r="AV20" s="4" t="s">
        <v>328</v>
      </c>
      <c r="AW20" s="1" t="s">
        <v>173</v>
      </c>
      <c r="AX20" s="1" t="s">
        <v>133</v>
      </c>
      <c r="BA20" s="1" t="s">
        <v>196</v>
      </c>
      <c r="BD20" s="1" t="s">
        <v>371</v>
      </c>
      <c r="BE20" s="3">
        <v>42906</v>
      </c>
      <c r="BF20" s="1" t="s">
        <v>138</v>
      </c>
      <c r="BG20" s="2">
        <v>23.986000000000001</v>
      </c>
      <c r="BH20" s="2">
        <v>0</v>
      </c>
      <c r="BI20" s="2">
        <v>1044830.16</v>
      </c>
      <c r="BJ20" s="2">
        <v>1044830.16</v>
      </c>
      <c r="BK20" s="2">
        <v>0</v>
      </c>
      <c r="BL20" s="1" t="s">
        <v>366</v>
      </c>
      <c r="BM20" s="1" t="s">
        <v>139</v>
      </c>
      <c r="BP20" s="1" t="s">
        <v>140</v>
      </c>
      <c r="BQ20" s="1" t="s">
        <v>114</v>
      </c>
      <c r="BR20" s="1">
        <v>0</v>
      </c>
      <c r="BS20" s="1">
        <v>0</v>
      </c>
      <c r="BU20" s="1" t="s">
        <v>160</v>
      </c>
      <c r="BX20" s="1">
        <v>0</v>
      </c>
      <c r="BY20" s="1">
        <v>0</v>
      </c>
      <c r="BZ20" s="2">
        <v>0</v>
      </c>
      <c r="CA20" s="1" t="s">
        <v>142</v>
      </c>
      <c r="CB20" s="3">
        <v>39086</v>
      </c>
      <c r="CC20" s="1" t="s">
        <v>143</v>
      </c>
      <c r="CD20" s="1">
        <v>2019</v>
      </c>
      <c r="CE20" s="7">
        <v>0</v>
      </c>
      <c r="CF20" s="7">
        <v>0</v>
      </c>
      <c r="CG20" s="7">
        <v>0</v>
      </c>
      <c r="CH20" s="7">
        <v>0</v>
      </c>
      <c r="CI20" s="7">
        <v>0</v>
      </c>
      <c r="CJ20" s="7">
        <v>0</v>
      </c>
      <c r="CK20" s="7">
        <v>0</v>
      </c>
      <c r="CL20" s="7">
        <v>0</v>
      </c>
      <c r="CM20" s="7">
        <v>0</v>
      </c>
      <c r="CN20" s="7">
        <v>0</v>
      </c>
      <c r="CO20" s="7">
        <v>0</v>
      </c>
      <c r="CP20" s="1">
        <v>2018</v>
      </c>
      <c r="CQ20" s="7">
        <v>0</v>
      </c>
      <c r="CR20" s="7">
        <v>0</v>
      </c>
      <c r="CS20" s="7">
        <v>0</v>
      </c>
      <c r="CT20" s="7">
        <v>0</v>
      </c>
      <c r="CU20" s="7">
        <v>3886</v>
      </c>
      <c r="CV20" s="7">
        <v>6268981</v>
      </c>
      <c r="CW20" s="7">
        <v>6268981</v>
      </c>
      <c r="CX20" s="7">
        <v>6265095</v>
      </c>
      <c r="CY20" s="7">
        <v>3886</v>
      </c>
      <c r="CZ20" s="7">
        <v>0</v>
      </c>
      <c r="DA20" s="7">
        <v>3886</v>
      </c>
      <c r="DB20" s="1">
        <v>2007</v>
      </c>
      <c r="DC20" s="1">
        <v>2610017</v>
      </c>
      <c r="DE20" s="1" t="s">
        <v>369</v>
      </c>
      <c r="DF20" s="2">
        <v>24.707999999999998</v>
      </c>
      <c r="DG20" s="2">
        <v>4.29890584041E-2</v>
      </c>
      <c r="DH20" s="9">
        <f t="shared" si="0"/>
        <v>1.7922562496497957E-3</v>
      </c>
      <c r="DI20" s="7">
        <f t="shared" si="1"/>
        <v>6.0000000382837335</v>
      </c>
      <c r="DJ20" s="5">
        <f t="shared" si="2"/>
        <v>11235.620376185825</v>
      </c>
      <c r="DK20" s="5">
        <f t="shared" si="3"/>
        <v>12</v>
      </c>
      <c r="DL20" s="6">
        <f t="shared" si="4"/>
        <v>22471.240608991153</v>
      </c>
      <c r="DM20" s="11">
        <f>COUNTIF('Impacted Properties'!$A$1:$A$5,Export_Output_Green_1!R20)</f>
        <v>0</v>
      </c>
      <c r="DN20" s="6">
        <f t="shared" si="5"/>
        <v>11000</v>
      </c>
      <c r="DO20" s="6">
        <f t="shared" si="6"/>
        <v>33500</v>
      </c>
    </row>
    <row r="21" spans="1:119" x14ac:dyDescent="0.3">
      <c r="A21" s="1">
        <v>9107</v>
      </c>
      <c r="B21" s="2">
        <v>2619050</v>
      </c>
      <c r="C21" s="1" t="s">
        <v>372</v>
      </c>
      <c r="D21" s="3">
        <v>39138</v>
      </c>
      <c r="H21" s="2">
        <v>2657540.0020699999</v>
      </c>
      <c r="I21" s="2">
        <v>7084.8884673000002</v>
      </c>
      <c r="J21" s="2">
        <v>1668398.98633</v>
      </c>
      <c r="K21" s="2">
        <v>5466.5591863400005</v>
      </c>
      <c r="P21" s="1" t="s">
        <v>373</v>
      </c>
      <c r="Q21" s="1">
        <v>263124</v>
      </c>
      <c r="R21" s="1">
        <v>2619050</v>
      </c>
      <c r="S21" s="1" t="s">
        <v>372</v>
      </c>
      <c r="T21" s="1" t="s">
        <v>374</v>
      </c>
      <c r="U21" s="1" t="s">
        <v>114</v>
      </c>
      <c r="V21" s="2">
        <v>100</v>
      </c>
      <c r="W21" s="1" t="s">
        <v>363</v>
      </c>
      <c r="Y21" s="1" t="s">
        <v>375</v>
      </c>
      <c r="AA21" s="1" t="s">
        <v>117</v>
      </c>
      <c r="AB21" s="1" t="s">
        <v>118</v>
      </c>
      <c r="AC21" s="1" t="s">
        <v>376</v>
      </c>
      <c r="AD21" s="1" t="s">
        <v>120</v>
      </c>
      <c r="AE21" s="1" t="s">
        <v>366</v>
      </c>
      <c r="AF21" s="1" t="s">
        <v>367</v>
      </c>
      <c r="AG21" s="1" t="s">
        <v>368</v>
      </c>
      <c r="AI21" s="1" t="s">
        <v>377</v>
      </c>
      <c r="AJ21" s="1" t="s">
        <v>378</v>
      </c>
      <c r="AL21" s="1" t="s">
        <v>246</v>
      </c>
      <c r="AM21" s="1">
        <v>0</v>
      </c>
      <c r="AN21" s="2">
        <v>0</v>
      </c>
      <c r="AW21" s="1" t="s">
        <v>173</v>
      </c>
      <c r="AX21" s="1" t="s">
        <v>133</v>
      </c>
      <c r="BA21" s="1" t="s">
        <v>196</v>
      </c>
      <c r="BD21" s="1" t="s">
        <v>379</v>
      </c>
      <c r="BE21" s="3">
        <v>42705</v>
      </c>
      <c r="BF21" s="1" t="s">
        <v>138</v>
      </c>
      <c r="BG21" s="2">
        <v>38.299999999999997</v>
      </c>
      <c r="BH21" s="2">
        <v>0</v>
      </c>
      <c r="BI21" s="2">
        <v>1668348</v>
      </c>
      <c r="BJ21" s="2">
        <v>1668348</v>
      </c>
      <c r="BK21" s="2">
        <v>0</v>
      </c>
      <c r="BL21" s="1" t="s">
        <v>366</v>
      </c>
      <c r="BM21" s="1" t="s">
        <v>139</v>
      </c>
      <c r="BP21" s="1" t="s">
        <v>140</v>
      </c>
      <c r="BQ21" s="1" t="s">
        <v>114</v>
      </c>
      <c r="BR21" s="1">
        <v>0</v>
      </c>
      <c r="BS21" s="1">
        <v>0</v>
      </c>
      <c r="BU21" s="1" t="s">
        <v>160</v>
      </c>
      <c r="BX21" s="1">
        <v>0</v>
      </c>
      <c r="BY21" s="1">
        <v>0</v>
      </c>
      <c r="BZ21" s="2">
        <v>0</v>
      </c>
      <c r="CA21" s="1" t="s">
        <v>142</v>
      </c>
      <c r="CB21" s="3">
        <v>39086</v>
      </c>
      <c r="CC21" s="1" t="s">
        <v>143</v>
      </c>
      <c r="CD21" s="1">
        <v>2019</v>
      </c>
      <c r="CE21" s="7">
        <v>0</v>
      </c>
      <c r="CF21" s="7">
        <v>0</v>
      </c>
      <c r="CG21" s="7">
        <v>0</v>
      </c>
      <c r="CH21" s="7">
        <v>0</v>
      </c>
      <c r="CI21" s="7">
        <v>0</v>
      </c>
      <c r="CJ21" s="7">
        <v>0</v>
      </c>
      <c r="CK21" s="7">
        <v>0</v>
      </c>
      <c r="CL21" s="7">
        <v>0</v>
      </c>
      <c r="CM21" s="7">
        <v>0</v>
      </c>
      <c r="CN21" s="7">
        <v>0</v>
      </c>
      <c r="CO21" s="7">
        <v>0</v>
      </c>
      <c r="CP21" s="1">
        <v>2018</v>
      </c>
      <c r="CQ21" s="7">
        <v>0</v>
      </c>
      <c r="CR21" s="7">
        <v>0</v>
      </c>
      <c r="CS21" s="7">
        <v>0</v>
      </c>
      <c r="CT21" s="7">
        <v>0</v>
      </c>
      <c r="CU21" s="7">
        <v>4251</v>
      </c>
      <c r="CV21" s="7">
        <v>8341740</v>
      </c>
      <c r="CW21" s="7">
        <v>8341740</v>
      </c>
      <c r="CX21" s="7">
        <v>8337489</v>
      </c>
      <c r="CY21" s="7">
        <v>4251</v>
      </c>
      <c r="CZ21" s="7">
        <v>0</v>
      </c>
      <c r="DA21" s="7">
        <v>4251</v>
      </c>
      <c r="DB21" s="1">
        <v>2007</v>
      </c>
      <c r="DC21" s="1">
        <v>2583530</v>
      </c>
      <c r="DE21" s="1" t="s">
        <v>377</v>
      </c>
      <c r="DF21" s="2">
        <v>62.466000000000001</v>
      </c>
      <c r="DG21" s="2">
        <v>1.0346714736799999E-2</v>
      </c>
      <c r="DH21" s="9">
        <f t="shared" si="0"/>
        <v>2.701492098381201E-4</v>
      </c>
      <c r="DI21" s="7">
        <f t="shared" si="1"/>
        <v>5</v>
      </c>
      <c r="DJ21" s="5">
        <f t="shared" si="2"/>
        <v>2253.5144696750399</v>
      </c>
      <c r="DK21" s="5">
        <f t="shared" si="3"/>
        <v>12</v>
      </c>
      <c r="DL21" s="6">
        <f t="shared" si="4"/>
        <v>5408.4347272200957</v>
      </c>
      <c r="DM21" s="11">
        <f>COUNTIF('Impacted Properties'!$A$1:$A$5,Export_Output_Green_1!R21)</f>
        <v>0</v>
      </c>
      <c r="DN21" s="6">
        <f t="shared" si="5"/>
        <v>11000</v>
      </c>
      <c r="DO21" s="6">
        <f t="shared" si="6"/>
        <v>16500</v>
      </c>
    </row>
    <row r="22" spans="1:119" ht="28.8" x14ac:dyDescent="0.3">
      <c r="A22" s="1">
        <v>60491</v>
      </c>
      <c r="B22" s="2">
        <v>2632828</v>
      </c>
      <c r="C22" s="1" t="s">
        <v>380</v>
      </c>
      <c r="H22" s="2">
        <v>78469.247246300001</v>
      </c>
      <c r="I22" s="2">
        <v>1108.73266373</v>
      </c>
      <c r="J22" s="2">
        <v>78469.25</v>
      </c>
      <c r="K22" s="2">
        <v>1108.73266373</v>
      </c>
      <c r="P22" s="1" t="s">
        <v>381</v>
      </c>
      <c r="Q22" s="1">
        <v>270745</v>
      </c>
      <c r="R22" s="1">
        <v>2632828</v>
      </c>
      <c r="S22" s="1" t="s">
        <v>380</v>
      </c>
      <c r="T22" s="1" t="s">
        <v>382</v>
      </c>
      <c r="U22" s="1" t="s">
        <v>114</v>
      </c>
      <c r="V22" s="2">
        <v>100</v>
      </c>
      <c r="W22" s="1" t="s">
        <v>383</v>
      </c>
      <c r="Y22" s="1" t="s">
        <v>384</v>
      </c>
      <c r="AA22" s="1" t="s">
        <v>117</v>
      </c>
      <c r="AB22" s="1" t="s">
        <v>118</v>
      </c>
      <c r="AC22" s="1" t="s">
        <v>385</v>
      </c>
      <c r="AD22" s="1" t="s">
        <v>120</v>
      </c>
      <c r="AE22" s="1" t="s">
        <v>386</v>
      </c>
      <c r="AF22" s="1" t="s">
        <v>387</v>
      </c>
      <c r="AG22" s="1" t="s">
        <v>388</v>
      </c>
      <c r="AH22" s="1" t="s">
        <v>389</v>
      </c>
      <c r="AI22" s="1" t="s">
        <v>124</v>
      </c>
      <c r="AJ22" s="1" t="s">
        <v>390</v>
      </c>
      <c r="AL22" s="1" t="s">
        <v>391</v>
      </c>
      <c r="AM22" s="1">
        <v>0</v>
      </c>
      <c r="AN22" s="2">
        <v>0</v>
      </c>
      <c r="AO22" s="1" t="s">
        <v>392</v>
      </c>
      <c r="AP22" s="1" t="s">
        <v>393</v>
      </c>
      <c r="AQ22" s="1" t="s">
        <v>191</v>
      </c>
      <c r="AR22" s="1" t="s">
        <v>267</v>
      </c>
      <c r="AS22" s="1" t="s">
        <v>193</v>
      </c>
      <c r="AT22" s="1" t="s">
        <v>118</v>
      </c>
      <c r="AU22" s="1" t="s">
        <v>194</v>
      </c>
      <c r="AV22" s="4" t="s">
        <v>394</v>
      </c>
      <c r="AW22" s="1" t="s">
        <v>173</v>
      </c>
      <c r="AX22" s="1" t="s">
        <v>133</v>
      </c>
      <c r="BA22" s="1" t="s">
        <v>196</v>
      </c>
      <c r="BD22" s="1" t="s">
        <v>395</v>
      </c>
      <c r="BE22" s="3">
        <v>41540</v>
      </c>
      <c r="BF22" s="1" t="s">
        <v>138</v>
      </c>
      <c r="BG22" s="2">
        <v>1.506</v>
      </c>
      <c r="BH22" s="2">
        <v>0</v>
      </c>
      <c r="BI22" s="2">
        <v>65601.36</v>
      </c>
      <c r="BJ22" s="2">
        <v>65601.36</v>
      </c>
      <c r="BK22" s="2">
        <v>11087</v>
      </c>
      <c r="BL22" s="1" t="s">
        <v>396</v>
      </c>
      <c r="BM22" s="1" t="s">
        <v>272</v>
      </c>
      <c r="BN22" s="1" t="s">
        <v>397</v>
      </c>
      <c r="BO22" s="1" t="s">
        <v>398</v>
      </c>
      <c r="BP22" s="1" t="s">
        <v>140</v>
      </c>
      <c r="BQ22" s="1" t="s">
        <v>275</v>
      </c>
      <c r="BR22" s="1">
        <v>2010</v>
      </c>
      <c r="BS22" s="1">
        <v>2008</v>
      </c>
      <c r="BU22" s="1" t="s">
        <v>272</v>
      </c>
      <c r="BX22" s="1">
        <v>1</v>
      </c>
      <c r="BY22" s="1">
        <v>7</v>
      </c>
      <c r="BZ22" s="2">
        <v>100</v>
      </c>
      <c r="CA22" s="1" t="s">
        <v>142</v>
      </c>
      <c r="CB22" s="3">
        <v>39399</v>
      </c>
      <c r="CC22" s="1" t="s">
        <v>143</v>
      </c>
      <c r="CD22" s="1">
        <v>2019</v>
      </c>
      <c r="CE22" s="7">
        <v>0</v>
      </c>
      <c r="CF22" s="7">
        <v>0</v>
      </c>
      <c r="CG22" s="7">
        <v>0</v>
      </c>
      <c r="CH22" s="7">
        <v>0</v>
      </c>
      <c r="CI22" s="7">
        <v>0</v>
      </c>
      <c r="CJ22" s="7">
        <v>0</v>
      </c>
      <c r="CK22" s="7">
        <v>0</v>
      </c>
      <c r="CL22" s="7">
        <v>0</v>
      </c>
      <c r="CM22" s="7">
        <v>0</v>
      </c>
      <c r="CN22" s="7">
        <v>0</v>
      </c>
      <c r="CO22" s="7">
        <v>0</v>
      </c>
      <c r="CP22" s="1">
        <v>2018</v>
      </c>
      <c r="CQ22" s="7">
        <v>0</v>
      </c>
      <c r="CR22" s="7">
        <v>1944468</v>
      </c>
      <c r="CS22" s="7">
        <v>0</v>
      </c>
      <c r="CT22" s="7">
        <v>1180824</v>
      </c>
      <c r="CU22" s="7">
        <v>0</v>
      </c>
      <c r="CV22" s="7">
        <v>0</v>
      </c>
      <c r="CW22" s="7">
        <v>3125292</v>
      </c>
      <c r="CX22" s="7">
        <v>0</v>
      </c>
      <c r="CY22" s="7">
        <v>3125292</v>
      </c>
      <c r="CZ22" s="7">
        <v>0</v>
      </c>
      <c r="DA22" s="7">
        <v>3125292</v>
      </c>
      <c r="DB22" s="1">
        <v>2008</v>
      </c>
      <c r="DC22" s="1">
        <v>2619067</v>
      </c>
      <c r="DD22" s="1" t="s">
        <v>389</v>
      </c>
      <c r="DE22" s="1" t="s">
        <v>124</v>
      </c>
      <c r="DF22" s="2">
        <v>2.46</v>
      </c>
      <c r="DG22" s="2">
        <v>0.21511201029599999</v>
      </c>
      <c r="DH22" s="9">
        <f t="shared" si="0"/>
        <v>0.14283666022310756</v>
      </c>
      <c r="DI22" s="7">
        <f t="shared" si="1"/>
        <v>17.999992683078521</v>
      </c>
      <c r="DJ22" s="5">
        <f t="shared" si="2"/>
        <v>168664.95647129076</v>
      </c>
      <c r="DK22" s="5">
        <f t="shared" si="3"/>
        <v>24.299990122156004</v>
      </c>
      <c r="DL22" s="6">
        <f t="shared" si="4"/>
        <v>227697.69123624254</v>
      </c>
      <c r="DM22" s="11">
        <f>COUNTIF('Impacted Properties'!$A$1:$A$5,Export_Output_Green_1!R22)</f>
        <v>1</v>
      </c>
      <c r="DN22" s="6">
        <f t="shared" si="5"/>
        <v>67000</v>
      </c>
      <c r="DO22" s="6">
        <f t="shared" si="6"/>
        <v>0</v>
      </c>
    </row>
    <row r="23" spans="1:119" ht="28.8" x14ac:dyDescent="0.3">
      <c r="A23" s="1">
        <v>119885</v>
      </c>
      <c r="B23" s="2">
        <v>2632829</v>
      </c>
      <c r="C23" s="1" t="s">
        <v>399</v>
      </c>
      <c r="H23" s="2">
        <v>46200.980069700003</v>
      </c>
      <c r="I23" s="2">
        <v>896.46409446999996</v>
      </c>
      <c r="J23" s="2">
        <v>43408.4082031</v>
      </c>
      <c r="K23" s="2">
        <v>876.92326032999995</v>
      </c>
      <c r="P23" s="1" t="s">
        <v>400</v>
      </c>
      <c r="Q23" s="1">
        <v>270746</v>
      </c>
      <c r="R23" s="1">
        <v>2632829</v>
      </c>
      <c r="S23" s="1" t="s">
        <v>399</v>
      </c>
      <c r="T23" s="1" t="s">
        <v>401</v>
      </c>
      <c r="U23" s="1" t="s">
        <v>114</v>
      </c>
      <c r="V23" s="2">
        <v>100</v>
      </c>
      <c r="W23" s="1" t="s">
        <v>402</v>
      </c>
      <c r="Y23" s="1" t="s">
        <v>403</v>
      </c>
      <c r="AA23" s="1" t="s">
        <v>404</v>
      </c>
      <c r="AB23" s="1" t="s">
        <v>405</v>
      </c>
      <c r="AC23" s="1" t="s">
        <v>406</v>
      </c>
      <c r="AD23" s="1" t="s">
        <v>120</v>
      </c>
      <c r="AE23" s="1" t="s">
        <v>386</v>
      </c>
      <c r="AF23" s="1" t="s">
        <v>407</v>
      </c>
      <c r="AG23" s="1" t="s">
        <v>388</v>
      </c>
      <c r="AH23" s="1" t="s">
        <v>389</v>
      </c>
      <c r="AI23" s="1" t="s">
        <v>339</v>
      </c>
      <c r="AJ23" s="1" t="s">
        <v>408</v>
      </c>
      <c r="AL23" s="1" t="s">
        <v>409</v>
      </c>
      <c r="AM23" s="1">
        <v>0</v>
      </c>
      <c r="AN23" s="2">
        <v>0</v>
      </c>
      <c r="AO23" s="1" t="s">
        <v>410</v>
      </c>
      <c r="AP23" s="1" t="s">
        <v>393</v>
      </c>
      <c r="AQ23" s="1" t="s">
        <v>191</v>
      </c>
      <c r="AR23" s="1" t="s">
        <v>267</v>
      </c>
      <c r="AS23" s="1" t="s">
        <v>193</v>
      </c>
      <c r="AT23" s="1" t="s">
        <v>118</v>
      </c>
      <c r="AU23" s="1" t="s">
        <v>194</v>
      </c>
      <c r="AV23" s="4" t="s">
        <v>411</v>
      </c>
      <c r="AW23" s="1" t="s">
        <v>173</v>
      </c>
      <c r="AX23" s="1" t="s">
        <v>133</v>
      </c>
      <c r="BA23" s="1" t="s">
        <v>196</v>
      </c>
      <c r="BD23" s="1" t="s">
        <v>412</v>
      </c>
      <c r="BE23" s="3">
        <v>39549</v>
      </c>
      <c r="BF23" s="1" t="s">
        <v>138</v>
      </c>
      <c r="BG23" s="2">
        <v>0.95</v>
      </c>
      <c r="BH23" s="2">
        <v>0</v>
      </c>
      <c r="BI23" s="2">
        <v>41382</v>
      </c>
      <c r="BJ23" s="2">
        <v>41382</v>
      </c>
      <c r="BK23" s="2">
        <v>6996</v>
      </c>
      <c r="BL23" s="1" t="s">
        <v>413</v>
      </c>
      <c r="BM23" s="1" t="s">
        <v>272</v>
      </c>
      <c r="BN23" s="1" t="s">
        <v>414</v>
      </c>
      <c r="BO23" s="1" t="s">
        <v>413</v>
      </c>
      <c r="BP23" s="1" t="s">
        <v>140</v>
      </c>
      <c r="BQ23" s="1" t="s">
        <v>275</v>
      </c>
      <c r="BR23" s="1">
        <v>2008</v>
      </c>
      <c r="BS23" s="1">
        <v>2008</v>
      </c>
      <c r="BU23" s="1" t="s">
        <v>272</v>
      </c>
      <c r="BX23" s="1">
        <v>1</v>
      </c>
      <c r="BY23" s="1">
        <v>0</v>
      </c>
      <c r="BZ23" s="2">
        <v>100</v>
      </c>
      <c r="CA23" s="1" t="s">
        <v>142</v>
      </c>
      <c r="CB23" s="3">
        <v>39399</v>
      </c>
      <c r="CC23" s="1" t="s">
        <v>143</v>
      </c>
      <c r="CD23" s="1">
        <v>2019</v>
      </c>
      <c r="CE23" s="7">
        <v>0</v>
      </c>
      <c r="CF23" s="7">
        <v>0</v>
      </c>
      <c r="CG23" s="7">
        <v>0</v>
      </c>
      <c r="CH23" s="7">
        <v>0</v>
      </c>
      <c r="CI23" s="7">
        <v>0</v>
      </c>
      <c r="CJ23" s="7">
        <v>0</v>
      </c>
      <c r="CK23" s="7">
        <v>0</v>
      </c>
      <c r="CL23" s="7">
        <v>0</v>
      </c>
      <c r="CM23" s="7">
        <v>0</v>
      </c>
      <c r="CN23" s="7">
        <v>0</v>
      </c>
      <c r="CO23" s="7">
        <v>0</v>
      </c>
      <c r="CP23" s="1">
        <v>2018</v>
      </c>
      <c r="CQ23" s="7">
        <v>0</v>
      </c>
      <c r="CR23" s="7">
        <v>490124</v>
      </c>
      <c r="CS23" s="7">
        <v>0</v>
      </c>
      <c r="CT23" s="7">
        <v>744876</v>
      </c>
      <c r="CU23" s="7">
        <v>0</v>
      </c>
      <c r="CV23" s="7">
        <v>0</v>
      </c>
      <c r="CW23" s="7">
        <v>1235000</v>
      </c>
      <c r="CX23" s="7">
        <v>0</v>
      </c>
      <c r="CY23" s="7">
        <v>1235000</v>
      </c>
      <c r="CZ23" s="7">
        <v>0</v>
      </c>
      <c r="DA23" s="7">
        <v>1235000</v>
      </c>
      <c r="DB23" s="1">
        <v>2008</v>
      </c>
      <c r="DC23" s="1">
        <v>2619067</v>
      </c>
      <c r="DD23" s="1" t="s">
        <v>389</v>
      </c>
      <c r="DE23" s="1" t="s">
        <v>124</v>
      </c>
      <c r="DF23" s="2">
        <v>2.46</v>
      </c>
      <c r="DG23" s="2">
        <v>0.12749191011200001</v>
      </c>
      <c r="DH23" s="9">
        <f t="shared" si="0"/>
        <v>0.13420201064421053</v>
      </c>
      <c r="DI23" s="7">
        <f t="shared" si="1"/>
        <v>18</v>
      </c>
      <c r="DJ23" s="5">
        <f t="shared" si="2"/>
        <v>99963.856880616964</v>
      </c>
      <c r="DK23" s="5">
        <f t="shared" si="3"/>
        <v>24.3</v>
      </c>
      <c r="DL23" s="6">
        <f t="shared" si="4"/>
        <v>134951.2067888329</v>
      </c>
      <c r="DM23" s="11">
        <f>COUNTIF('Impacted Properties'!$A$1:$A$5,Export_Output_Green_1!R23)</f>
        <v>1</v>
      </c>
      <c r="DN23" s="6">
        <f t="shared" si="5"/>
        <v>67000</v>
      </c>
      <c r="DO23" s="6">
        <f t="shared" si="6"/>
        <v>0</v>
      </c>
    </row>
    <row r="24" spans="1:119" ht="28.8" x14ac:dyDescent="0.3">
      <c r="A24" s="1">
        <v>226145</v>
      </c>
      <c r="B24" s="2">
        <v>2656074</v>
      </c>
      <c r="C24" s="1" t="s">
        <v>415</v>
      </c>
      <c r="H24" s="2">
        <v>239950.570351</v>
      </c>
      <c r="I24" s="2">
        <v>2255.8243514000001</v>
      </c>
      <c r="J24" s="2">
        <v>238628.177734</v>
      </c>
      <c r="K24" s="2">
        <v>2255.5510217400001</v>
      </c>
      <c r="P24" s="1" t="s">
        <v>416</v>
      </c>
      <c r="Q24" s="1">
        <v>282380</v>
      </c>
      <c r="R24" s="1">
        <v>2656074</v>
      </c>
      <c r="S24" s="1" t="s">
        <v>415</v>
      </c>
      <c r="T24" s="1" t="s">
        <v>417</v>
      </c>
      <c r="U24" s="1" t="s">
        <v>114</v>
      </c>
      <c r="V24" s="2">
        <v>100</v>
      </c>
      <c r="W24" s="1" t="s">
        <v>418</v>
      </c>
      <c r="Y24" s="1" t="s">
        <v>419</v>
      </c>
      <c r="AA24" s="1" t="s">
        <v>420</v>
      </c>
      <c r="AB24" s="1" t="s">
        <v>405</v>
      </c>
      <c r="AC24" s="1" t="s">
        <v>421</v>
      </c>
      <c r="AD24" s="1" t="s">
        <v>120</v>
      </c>
      <c r="AE24" s="1" t="s">
        <v>422</v>
      </c>
      <c r="AF24" s="1" t="s">
        <v>423</v>
      </c>
      <c r="AG24" s="1" t="s">
        <v>424</v>
      </c>
      <c r="AH24" s="1" t="s">
        <v>389</v>
      </c>
      <c r="AI24" s="1" t="s">
        <v>124</v>
      </c>
      <c r="AJ24" s="1" t="s">
        <v>425</v>
      </c>
      <c r="AL24" s="1" t="s">
        <v>426</v>
      </c>
      <c r="AM24" s="1">
        <v>0</v>
      </c>
      <c r="AN24" s="2">
        <v>0</v>
      </c>
      <c r="AO24" s="1" t="s">
        <v>427</v>
      </c>
      <c r="AQ24" s="1" t="s">
        <v>128</v>
      </c>
      <c r="AS24" s="1" t="s">
        <v>193</v>
      </c>
      <c r="AT24" s="1" t="s">
        <v>118</v>
      </c>
      <c r="AU24" s="1" t="s">
        <v>194</v>
      </c>
      <c r="AV24" s="4" t="s">
        <v>428</v>
      </c>
      <c r="AW24" s="1" t="s">
        <v>173</v>
      </c>
      <c r="AX24" s="1" t="s">
        <v>133</v>
      </c>
      <c r="BA24" s="1" t="s">
        <v>196</v>
      </c>
      <c r="BD24" s="1" t="s">
        <v>429</v>
      </c>
      <c r="BE24" s="3">
        <v>42451</v>
      </c>
      <c r="BF24" s="1" t="s">
        <v>302</v>
      </c>
      <c r="BG24" s="2">
        <v>5.4909999999999997</v>
      </c>
      <c r="BH24" s="2">
        <v>0</v>
      </c>
      <c r="BI24" s="2">
        <v>239187.96</v>
      </c>
      <c r="BJ24" s="2">
        <v>239187.96</v>
      </c>
      <c r="BK24" s="2">
        <v>128850</v>
      </c>
      <c r="BL24" s="1" t="s">
        <v>430</v>
      </c>
      <c r="BM24" s="1" t="s">
        <v>304</v>
      </c>
      <c r="BN24" s="1" t="s">
        <v>431</v>
      </c>
      <c r="BO24" s="1" t="s">
        <v>306</v>
      </c>
      <c r="BP24" s="1" t="s">
        <v>140</v>
      </c>
      <c r="BQ24" s="1" t="s">
        <v>275</v>
      </c>
      <c r="BR24" s="1">
        <v>2008</v>
      </c>
      <c r="BS24" s="1">
        <v>2008</v>
      </c>
      <c r="BU24" s="1" t="s">
        <v>304</v>
      </c>
      <c r="BX24" s="1">
        <v>1</v>
      </c>
      <c r="BY24" s="1">
        <v>300</v>
      </c>
      <c r="BZ24" s="2">
        <v>100</v>
      </c>
      <c r="CA24" s="1" t="s">
        <v>142</v>
      </c>
      <c r="CB24" s="3">
        <v>40060</v>
      </c>
      <c r="CC24" s="1" t="s">
        <v>143</v>
      </c>
      <c r="CD24" s="1">
        <v>2019</v>
      </c>
      <c r="CE24" s="7">
        <v>0</v>
      </c>
      <c r="CF24" s="7">
        <v>0</v>
      </c>
      <c r="CG24" s="7">
        <v>0</v>
      </c>
      <c r="CH24" s="7">
        <v>0</v>
      </c>
      <c r="CI24" s="7">
        <v>0</v>
      </c>
      <c r="CJ24" s="7">
        <v>0</v>
      </c>
      <c r="CK24" s="7">
        <v>0</v>
      </c>
      <c r="CL24" s="7">
        <v>0</v>
      </c>
      <c r="CM24" s="7">
        <v>0</v>
      </c>
      <c r="CN24" s="7">
        <v>0</v>
      </c>
      <c r="CO24" s="7">
        <v>0</v>
      </c>
      <c r="CP24" s="1">
        <v>2018</v>
      </c>
      <c r="CQ24" s="7">
        <v>0</v>
      </c>
      <c r="CR24" s="7">
        <v>8090270</v>
      </c>
      <c r="CS24" s="7">
        <v>0</v>
      </c>
      <c r="CT24" s="7">
        <v>2391880</v>
      </c>
      <c r="CU24" s="7">
        <v>0</v>
      </c>
      <c r="CV24" s="7">
        <v>0</v>
      </c>
      <c r="CW24" s="7">
        <v>10482150</v>
      </c>
      <c r="CX24" s="7">
        <v>0</v>
      </c>
      <c r="CY24" s="7">
        <v>10482150</v>
      </c>
      <c r="CZ24" s="7">
        <v>0</v>
      </c>
      <c r="DA24" s="7">
        <v>10482150</v>
      </c>
      <c r="DB24" s="1">
        <v>0</v>
      </c>
      <c r="DC24" s="1">
        <v>0</v>
      </c>
      <c r="DF24" s="2">
        <v>0</v>
      </c>
      <c r="DG24" s="2">
        <v>0.70177974028099999</v>
      </c>
      <c r="DH24" s="9">
        <f t="shared" si="0"/>
        <v>0.12780545260990711</v>
      </c>
      <c r="DI24" s="7">
        <f t="shared" si="1"/>
        <v>10.000001672324979</v>
      </c>
      <c r="DJ24" s="5">
        <f t="shared" si="2"/>
        <v>305695.30598858465</v>
      </c>
      <c r="DK24" s="5">
        <f t="shared" si="3"/>
        <v>13.500002257638723</v>
      </c>
      <c r="DL24" s="6">
        <f t="shared" si="4"/>
        <v>412688.66308458929</v>
      </c>
      <c r="DM24" s="11">
        <f>COUNTIF('Impacted Properties'!$A$1:$A$5,Export_Output_Green_1!R24)</f>
        <v>1</v>
      </c>
      <c r="DN24" s="6">
        <f t="shared" si="5"/>
        <v>67000</v>
      </c>
      <c r="DO24" s="6">
        <f t="shared" si="6"/>
        <v>0</v>
      </c>
    </row>
    <row r="25" spans="1:119" ht="28.8" x14ac:dyDescent="0.3">
      <c r="A25" s="1">
        <v>251323</v>
      </c>
      <c r="B25" s="2">
        <v>2672917</v>
      </c>
      <c r="C25" s="1" t="s">
        <v>432</v>
      </c>
      <c r="H25" s="2">
        <v>49995.099084399997</v>
      </c>
      <c r="I25" s="2">
        <v>911.1555558</v>
      </c>
      <c r="J25" s="2">
        <v>48262.1289063</v>
      </c>
      <c r="K25" s="2">
        <v>897.74040582999999</v>
      </c>
      <c r="P25" s="1" t="s">
        <v>433</v>
      </c>
      <c r="Q25" s="1">
        <v>290517</v>
      </c>
      <c r="R25" s="1">
        <v>2672917</v>
      </c>
      <c r="S25" s="1" t="s">
        <v>432</v>
      </c>
      <c r="T25" s="1" t="s">
        <v>434</v>
      </c>
      <c r="U25" s="1" t="s">
        <v>114</v>
      </c>
      <c r="V25" s="2">
        <v>100</v>
      </c>
      <c r="Y25" s="1" t="s">
        <v>435</v>
      </c>
      <c r="AA25" s="1" t="s">
        <v>436</v>
      </c>
      <c r="AB25" s="1" t="s">
        <v>118</v>
      </c>
      <c r="AC25" s="1" t="s">
        <v>437</v>
      </c>
      <c r="AD25" s="1" t="s">
        <v>120</v>
      </c>
      <c r="AE25" s="1" t="s">
        <v>438</v>
      </c>
      <c r="AF25" s="1" t="s">
        <v>439</v>
      </c>
      <c r="AG25" s="1" t="s">
        <v>440</v>
      </c>
      <c r="AH25" s="1" t="s">
        <v>389</v>
      </c>
      <c r="AI25" s="1" t="s">
        <v>124</v>
      </c>
      <c r="AJ25" s="1" t="s">
        <v>441</v>
      </c>
      <c r="AL25" s="1" t="s">
        <v>442</v>
      </c>
      <c r="AM25" s="1">
        <v>0</v>
      </c>
      <c r="AN25" s="2">
        <v>0</v>
      </c>
      <c r="AO25" s="1" t="s">
        <v>443</v>
      </c>
      <c r="AP25" s="1" t="s">
        <v>393</v>
      </c>
      <c r="AQ25" s="1" t="s">
        <v>191</v>
      </c>
      <c r="AR25" s="1" t="s">
        <v>267</v>
      </c>
      <c r="AS25" s="1" t="s">
        <v>193</v>
      </c>
      <c r="AT25" s="1" t="s">
        <v>118</v>
      </c>
      <c r="AU25" s="1" t="s">
        <v>194</v>
      </c>
      <c r="AV25" s="4" t="s">
        <v>444</v>
      </c>
      <c r="AW25" s="1" t="s">
        <v>173</v>
      </c>
      <c r="AX25" s="1" t="s">
        <v>133</v>
      </c>
      <c r="BA25" s="1" t="s">
        <v>196</v>
      </c>
      <c r="BD25" s="1" t="s">
        <v>445</v>
      </c>
      <c r="BE25" s="3">
        <v>43279</v>
      </c>
      <c r="BF25" s="1" t="s">
        <v>200</v>
      </c>
      <c r="BG25" s="2">
        <v>1.1433</v>
      </c>
      <c r="BH25" s="2">
        <v>0</v>
      </c>
      <c r="BI25" s="2">
        <v>49802.15</v>
      </c>
      <c r="BJ25" s="2">
        <v>49802.15</v>
      </c>
      <c r="BK25" s="2">
        <v>0</v>
      </c>
      <c r="BM25" s="1" t="s">
        <v>446</v>
      </c>
      <c r="BP25" s="1" t="s">
        <v>140</v>
      </c>
      <c r="BQ25" s="1" t="s">
        <v>275</v>
      </c>
      <c r="BR25" s="1">
        <v>0</v>
      </c>
      <c r="BS25" s="1">
        <v>0</v>
      </c>
      <c r="BU25" s="1" t="s">
        <v>446</v>
      </c>
      <c r="BX25" s="1">
        <v>0</v>
      </c>
      <c r="BY25" s="1">
        <v>0</v>
      </c>
      <c r="BZ25" s="2">
        <v>0</v>
      </c>
      <c r="CA25" s="1" t="s">
        <v>142</v>
      </c>
      <c r="CB25" s="3">
        <v>40812</v>
      </c>
      <c r="CC25" s="1" t="s">
        <v>143</v>
      </c>
      <c r="CD25" s="1">
        <v>2019</v>
      </c>
      <c r="CE25" s="7">
        <v>0</v>
      </c>
      <c r="CF25" s="7">
        <v>0</v>
      </c>
      <c r="CG25" s="7">
        <v>0</v>
      </c>
      <c r="CH25" s="7">
        <v>0</v>
      </c>
      <c r="CI25" s="7">
        <v>0</v>
      </c>
      <c r="CJ25" s="7">
        <v>0</v>
      </c>
      <c r="CK25" s="7">
        <v>0</v>
      </c>
      <c r="CL25" s="7">
        <v>0</v>
      </c>
      <c r="CM25" s="7">
        <v>0</v>
      </c>
      <c r="CN25" s="7">
        <v>0</v>
      </c>
      <c r="CO25" s="7">
        <v>0</v>
      </c>
      <c r="CP25" s="1">
        <v>2018</v>
      </c>
      <c r="CQ25" s="7">
        <v>0</v>
      </c>
      <c r="CR25" s="7">
        <v>0</v>
      </c>
      <c r="CS25" s="7">
        <v>0</v>
      </c>
      <c r="CT25" s="7">
        <v>896439</v>
      </c>
      <c r="CU25" s="7">
        <v>0</v>
      </c>
      <c r="CV25" s="7">
        <v>0</v>
      </c>
      <c r="CW25" s="7">
        <v>896439</v>
      </c>
      <c r="CX25" s="7">
        <v>0</v>
      </c>
      <c r="CY25" s="7">
        <v>896439</v>
      </c>
      <c r="CZ25" s="7">
        <v>0</v>
      </c>
      <c r="DA25" s="7">
        <v>896439</v>
      </c>
      <c r="DB25" s="1">
        <v>2012</v>
      </c>
      <c r="DC25" s="1">
        <v>2664354</v>
      </c>
      <c r="DD25" s="1" t="s">
        <v>389</v>
      </c>
      <c r="DE25" s="1" t="s">
        <v>124</v>
      </c>
      <c r="DF25" s="2">
        <v>17.215</v>
      </c>
      <c r="DG25" s="2">
        <v>4.9027989066200003E-3</v>
      </c>
      <c r="DH25" s="9">
        <f t="shared" si="0"/>
        <v>4.2882871597384291E-3</v>
      </c>
      <c r="DI25" s="7">
        <f t="shared" si="1"/>
        <v>18.00000602383632</v>
      </c>
      <c r="DJ25" s="5">
        <f t="shared" si="2"/>
        <v>3844.1878531887578</v>
      </c>
      <c r="DK25" s="5">
        <f t="shared" si="3"/>
        <v>24.300008132179034</v>
      </c>
      <c r="DL25" s="6">
        <f t="shared" si="4"/>
        <v>5189.6536018048237</v>
      </c>
      <c r="DM25" s="11">
        <f>COUNTIF('Impacted Properties'!$A$1:$A$5,Export_Output_Green_1!R25)</f>
        <v>0</v>
      </c>
      <c r="DN25" s="6">
        <f t="shared" si="5"/>
        <v>11000</v>
      </c>
      <c r="DO25" s="6">
        <f t="shared" si="6"/>
        <v>16200</v>
      </c>
    </row>
    <row r="26" spans="1:119" ht="28.8" x14ac:dyDescent="0.3">
      <c r="A26" s="1">
        <v>257216</v>
      </c>
      <c r="B26" s="2">
        <v>2672918</v>
      </c>
      <c r="C26" s="1" t="s">
        <v>447</v>
      </c>
      <c r="H26" s="2">
        <v>36637.497831400004</v>
      </c>
      <c r="I26" s="2">
        <v>818.37716717000001</v>
      </c>
      <c r="J26" s="2">
        <v>38631.8300781</v>
      </c>
      <c r="K26" s="2">
        <v>834.32035877999999</v>
      </c>
      <c r="P26" s="1" t="s">
        <v>448</v>
      </c>
      <c r="Q26" s="1">
        <v>290518</v>
      </c>
      <c r="R26" s="1">
        <v>2672918</v>
      </c>
      <c r="S26" s="1" t="s">
        <v>447</v>
      </c>
      <c r="T26" s="1" t="s">
        <v>434</v>
      </c>
      <c r="U26" s="1" t="s">
        <v>114</v>
      </c>
      <c r="V26" s="2">
        <v>100</v>
      </c>
      <c r="Y26" s="1" t="s">
        <v>435</v>
      </c>
      <c r="AA26" s="1" t="s">
        <v>436</v>
      </c>
      <c r="AB26" s="1" t="s">
        <v>118</v>
      </c>
      <c r="AC26" s="1" t="s">
        <v>437</v>
      </c>
      <c r="AD26" s="1" t="s">
        <v>120</v>
      </c>
      <c r="AE26" s="1" t="s">
        <v>438</v>
      </c>
      <c r="AF26" s="1" t="s">
        <v>439</v>
      </c>
      <c r="AG26" s="1" t="s">
        <v>440</v>
      </c>
      <c r="AH26" s="1" t="s">
        <v>389</v>
      </c>
      <c r="AI26" s="1" t="s">
        <v>339</v>
      </c>
      <c r="AJ26" s="1" t="s">
        <v>449</v>
      </c>
      <c r="AL26" s="1" t="s">
        <v>442</v>
      </c>
      <c r="AM26" s="1">
        <v>0</v>
      </c>
      <c r="AN26" s="2">
        <v>0</v>
      </c>
      <c r="AQ26" s="1" t="s">
        <v>128</v>
      </c>
      <c r="AS26" s="1" t="s">
        <v>193</v>
      </c>
      <c r="AT26" s="1" t="s">
        <v>118</v>
      </c>
      <c r="AU26" s="1" t="s">
        <v>194</v>
      </c>
      <c r="AV26" s="4" t="s">
        <v>328</v>
      </c>
      <c r="AW26" s="1" t="s">
        <v>173</v>
      </c>
      <c r="AX26" s="1" t="s">
        <v>133</v>
      </c>
      <c r="BA26" s="1" t="s">
        <v>196</v>
      </c>
      <c r="BD26" s="1" t="s">
        <v>445</v>
      </c>
      <c r="BE26" s="3">
        <v>43279</v>
      </c>
      <c r="BF26" s="1" t="s">
        <v>200</v>
      </c>
      <c r="BG26" s="2">
        <v>0.83919999999999995</v>
      </c>
      <c r="BH26" s="2">
        <v>0</v>
      </c>
      <c r="BI26" s="2">
        <v>36555.550000000003</v>
      </c>
      <c r="BJ26" s="2">
        <v>36555.550000000003</v>
      </c>
      <c r="BK26" s="2">
        <v>0</v>
      </c>
      <c r="BM26" s="1" t="s">
        <v>446</v>
      </c>
      <c r="BP26" s="1" t="s">
        <v>140</v>
      </c>
      <c r="BQ26" s="1" t="s">
        <v>275</v>
      </c>
      <c r="BR26" s="1">
        <v>0</v>
      </c>
      <c r="BS26" s="1">
        <v>0</v>
      </c>
      <c r="BU26" s="1" t="s">
        <v>446</v>
      </c>
      <c r="BX26" s="1">
        <v>0</v>
      </c>
      <c r="BY26" s="1">
        <v>0</v>
      </c>
      <c r="BZ26" s="2">
        <v>0</v>
      </c>
      <c r="CA26" s="1" t="s">
        <v>142</v>
      </c>
      <c r="CB26" s="3">
        <v>40812</v>
      </c>
      <c r="CC26" s="1" t="s">
        <v>143</v>
      </c>
      <c r="CD26" s="1">
        <v>2019</v>
      </c>
      <c r="CE26" s="7">
        <v>0</v>
      </c>
      <c r="CF26" s="7">
        <v>0</v>
      </c>
      <c r="CG26" s="7">
        <v>0</v>
      </c>
      <c r="CH26" s="7">
        <v>0</v>
      </c>
      <c r="CI26" s="7">
        <v>0</v>
      </c>
      <c r="CJ26" s="7">
        <v>0</v>
      </c>
      <c r="CK26" s="7">
        <v>0</v>
      </c>
      <c r="CL26" s="7">
        <v>0</v>
      </c>
      <c r="CM26" s="7">
        <v>0</v>
      </c>
      <c r="CN26" s="7">
        <v>0</v>
      </c>
      <c r="CO26" s="7">
        <v>0</v>
      </c>
      <c r="CP26" s="1">
        <v>2018</v>
      </c>
      <c r="CQ26" s="7">
        <v>0</v>
      </c>
      <c r="CR26" s="7">
        <v>0</v>
      </c>
      <c r="CS26" s="7">
        <v>0</v>
      </c>
      <c r="CT26" s="7">
        <v>584889</v>
      </c>
      <c r="CU26" s="7">
        <v>0</v>
      </c>
      <c r="CV26" s="7">
        <v>0</v>
      </c>
      <c r="CW26" s="7">
        <v>584889</v>
      </c>
      <c r="CX26" s="7">
        <v>0</v>
      </c>
      <c r="CY26" s="7">
        <v>584889</v>
      </c>
      <c r="CZ26" s="7">
        <v>0</v>
      </c>
      <c r="DA26" s="7">
        <v>584889</v>
      </c>
      <c r="DB26" s="1">
        <v>2012</v>
      </c>
      <c r="DC26" s="1">
        <v>2664354</v>
      </c>
      <c r="DD26" s="1" t="s">
        <v>389</v>
      </c>
      <c r="DE26" s="1" t="s">
        <v>124</v>
      </c>
      <c r="DF26" s="2">
        <v>17.215</v>
      </c>
      <c r="DG26" s="2">
        <v>5.3189096272799998E-3</v>
      </c>
      <c r="DH26" s="9">
        <f t="shared" si="0"/>
        <v>6.3380718759344827E-3</v>
      </c>
      <c r="DI26" s="7">
        <f t="shared" si="1"/>
        <v>16.000005471125451</v>
      </c>
      <c r="DJ26" s="5">
        <f t="shared" si="2"/>
        <v>3707.0685214434438</v>
      </c>
      <c r="DK26" s="5">
        <f t="shared" si="3"/>
        <v>21.60000738601936</v>
      </c>
      <c r="DL26" s="6">
        <f t="shared" si="4"/>
        <v>5004.5425039486499</v>
      </c>
      <c r="DM26" s="11">
        <f>COUNTIF('Impacted Properties'!$A$1:$A$5,Export_Output_Green_1!R26)</f>
        <v>0</v>
      </c>
      <c r="DN26" s="6">
        <f t="shared" si="5"/>
        <v>11000</v>
      </c>
      <c r="DO26" s="6">
        <f t="shared" si="6"/>
        <v>16100</v>
      </c>
    </row>
    <row r="27" spans="1:119" ht="28.8" x14ac:dyDescent="0.3">
      <c r="A27" s="1">
        <v>12452</v>
      </c>
      <c r="B27" s="2">
        <v>2672919</v>
      </c>
      <c r="C27" s="1" t="s">
        <v>450</v>
      </c>
      <c r="H27" s="2">
        <v>46061.617508099996</v>
      </c>
      <c r="I27" s="2">
        <v>885.99961954000003</v>
      </c>
      <c r="J27" s="2">
        <v>46539.7324219</v>
      </c>
      <c r="K27" s="2">
        <v>892.22686088</v>
      </c>
      <c r="P27" s="1" t="s">
        <v>451</v>
      </c>
      <c r="Q27" s="1">
        <v>290519</v>
      </c>
      <c r="R27" s="1">
        <v>2672919</v>
      </c>
      <c r="S27" s="1" t="s">
        <v>450</v>
      </c>
      <c r="T27" s="1" t="s">
        <v>452</v>
      </c>
      <c r="U27" s="1" t="s">
        <v>114</v>
      </c>
      <c r="V27" s="2">
        <v>100</v>
      </c>
      <c r="W27" s="1" t="s">
        <v>453</v>
      </c>
      <c r="X27" s="1" t="s">
        <v>454</v>
      </c>
      <c r="Y27" s="1" t="s">
        <v>455</v>
      </c>
      <c r="AA27" s="1" t="s">
        <v>182</v>
      </c>
      <c r="AB27" s="1" t="s">
        <v>118</v>
      </c>
      <c r="AC27" s="1" t="s">
        <v>456</v>
      </c>
      <c r="AD27" s="1" t="s">
        <v>120</v>
      </c>
      <c r="AE27" s="1" t="s">
        <v>438</v>
      </c>
      <c r="AF27" s="1" t="s">
        <v>439</v>
      </c>
      <c r="AG27" s="1" t="s">
        <v>440</v>
      </c>
      <c r="AH27" s="1" t="s">
        <v>389</v>
      </c>
      <c r="AI27" s="1" t="s">
        <v>262</v>
      </c>
      <c r="AJ27" s="1" t="s">
        <v>457</v>
      </c>
      <c r="AL27" s="1" t="s">
        <v>458</v>
      </c>
      <c r="AM27" s="1">
        <v>0</v>
      </c>
      <c r="AN27" s="2">
        <v>0</v>
      </c>
      <c r="AO27" s="1" t="s">
        <v>459</v>
      </c>
      <c r="AQ27" s="1" t="s">
        <v>191</v>
      </c>
      <c r="AR27" s="1" t="s">
        <v>267</v>
      </c>
      <c r="AS27" s="1" t="s">
        <v>193</v>
      </c>
      <c r="AT27" s="1" t="s">
        <v>118</v>
      </c>
      <c r="AU27" s="1" t="s">
        <v>194</v>
      </c>
      <c r="AV27" s="4" t="s">
        <v>460</v>
      </c>
      <c r="AW27" s="1" t="s">
        <v>173</v>
      </c>
      <c r="AX27" s="1" t="s">
        <v>133</v>
      </c>
      <c r="BA27" s="1" t="s">
        <v>196</v>
      </c>
      <c r="BD27" s="1" t="s">
        <v>461</v>
      </c>
      <c r="BE27" s="3">
        <v>41149</v>
      </c>
      <c r="BF27" s="1" t="s">
        <v>138</v>
      </c>
      <c r="BG27" s="2">
        <v>1.0526</v>
      </c>
      <c r="BH27" s="2">
        <v>0</v>
      </c>
      <c r="BI27" s="2">
        <v>45851.26</v>
      </c>
      <c r="BJ27" s="2">
        <v>45851.26</v>
      </c>
      <c r="BK27" s="2">
        <v>2820</v>
      </c>
      <c r="BL27" s="1" t="s">
        <v>462</v>
      </c>
      <c r="BM27" s="1" t="s">
        <v>272</v>
      </c>
      <c r="BN27" s="1" t="s">
        <v>463</v>
      </c>
      <c r="BO27" s="1" t="s">
        <v>464</v>
      </c>
      <c r="BP27" s="1" t="s">
        <v>140</v>
      </c>
      <c r="BQ27" s="1" t="s">
        <v>275</v>
      </c>
      <c r="BR27" s="1">
        <v>2012</v>
      </c>
      <c r="BS27" s="1">
        <v>2012</v>
      </c>
      <c r="BU27" s="1" t="s">
        <v>272</v>
      </c>
      <c r="BX27" s="1">
        <v>1</v>
      </c>
      <c r="BY27" s="1">
        <v>0</v>
      </c>
      <c r="BZ27" s="2">
        <v>100</v>
      </c>
      <c r="CA27" s="1" t="s">
        <v>142</v>
      </c>
      <c r="CB27" s="3">
        <v>40812</v>
      </c>
      <c r="CC27" s="1" t="s">
        <v>143</v>
      </c>
      <c r="CD27" s="1">
        <v>2019</v>
      </c>
      <c r="CE27" s="7">
        <v>0</v>
      </c>
      <c r="CF27" s="7">
        <v>0</v>
      </c>
      <c r="CG27" s="7">
        <v>0</v>
      </c>
      <c r="CH27" s="7">
        <v>0</v>
      </c>
      <c r="CI27" s="7">
        <v>0</v>
      </c>
      <c r="CJ27" s="7">
        <v>0</v>
      </c>
      <c r="CK27" s="7">
        <v>0</v>
      </c>
      <c r="CL27" s="7">
        <v>0</v>
      </c>
      <c r="CM27" s="7">
        <v>0</v>
      </c>
      <c r="CN27" s="7">
        <v>0</v>
      </c>
      <c r="CO27" s="7">
        <v>0</v>
      </c>
      <c r="CP27" s="1">
        <v>2018</v>
      </c>
      <c r="CQ27" s="7">
        <v>0</v>
      </c>
      <c r="CR27" s="7">
        <v>450556</v>
      </c>
      <c r="CS27" s="7">
        <v>0</v>
      </c>
      <c r="CT27" s="7">
        <v>871174</v>
      </c>
      <c r="CU27" s="7">
        <v>0</v>
      </c>
      <c r="CV27" s="7">
        <v>0</v>
      </c>
      <c r="CW27" s="7">
        <v>1321730</v>
      </c>
      <c r="CX27" s="7">
        <v>0</v>
      </c>
      <c r="CY27" s="7">
        <v>1321730</v>
      </c>
      <c r="CZ27" s="7">
        <v>0</v>
      </c>
      <c r="DA27" s="7">
        <v>1321730</v>
      </c>
      <c r="DB27" s="1">
        <v>2012</v>
      </c>
      <c r="DC27" s="1">
        <v>2664354</v>
      </c>
      <c r="DD27" s="1" t="s">
        <v>389</v>
      </c>
      <c r="DE27" s="1" t="s">
        <v>124</v>
      </c>
      <c r="DF27" s="2">
        <v>17.215</v>
      </c>
      <c r="DG27" s="2">
        <v>9.1159493096699996E-3</v>
      </c>
      <c r="DH27" s="9">
        <f t="shared" si="0"/>
        <v>8.6604109010139565E-3</v>
      </c>
      <c r="DI27" s="7">
        <f t="shared" si="1"/>
        <v>19.000001308579087</v>
      </c>
      <c r="DJ27" s="5">
        <f t="shared" si="2"/>
        <v>7544.7248062799317</v>
      </c>
      <c r="DK27" s="5">
        <f t="shared" si="3"/>
        <v>25.65000176658177</v>
      </c>
      <c r="DL27" s="6">
        <f t="shared" si="4"/>
        <v>10185.378488477909</v>
      </c>
      <c r="DM27" s="11">
        <f>COUNTIF('Impacted Properties'!$A$1:$A$5,Export_Output_Green_1!R27)</f>
        <v>0</v>
      </c>
      <c r="DN27" s="6">
        <f t="shared" si="5"/>
        <v>11000</v>
      </c>
      <c r="DO27" s="6">
        <f t="shared" si="6"/>
        <v>21200</v>
      </c>
    </row>
    <row r="28" spans="1:119" ht="28.8" x14ac:dyDescent="0.3">
      <c r="A28" s="1">
        <v>30839</v>
      </c>
      <c r="B28" s="2">
        <v>2672920</v>
      </c>
      <c r="C28" s="1" t="s">
        <v>465</v>
      </c>
      <c r="H28" s="2">
        <v>41094.793692899999</v>
      </c>
      <c r="I28" s="2">
        <v>846.87899465999999</v>
      </c>
      <c r="J28" s="2">
        <v>40005.3164063</v>
      </c>
      <c r="K28" s="2">
        <v>843.23323287999995</v>
      </c>
      <c r="P28" s="1" t="s">
        <v>466</v>
      </c>
      <c r="Q28" s="1">
        <v>290520</v>
      </c>
      <c r="R28" s="1">
        <v>2672920</v>
      </c>
      <c r="S28" s="1" t="s">
        <v>465</v>
      </c>
      <c r="T28" s="1" t="s">
        <v>434</v>
      </c>
      <c r="U28" s="1" t="s">
        <v>114</v>
      </c>
      <c r="V28" s="2">
        <v>100</v>
      </c>
      <c r="Y28" s="1" t="s">
        <v>435</v>
      </c>
      <c r="AA28" s="1" t="s">
        <v>436</v>
      </c>
      <c r="AB28" s="1" t="s">
        <v>118</v>
      </c>
      <c r="AC28" s="1" t="s">
        <v>437</v>
      </c>
      <c r="AD28" s="1" t="s">
        <v>120</v>
      </c>
      <c r="AE28" s="1" t="s">
        <v>438</v>
      </c>
      <c r="AF28" s="1" t="s">
        <v>439</v>
      </c>
      <c r="AG28" s="1" t="s">
        <v>440</v>
      </c>
      <c r="AH28" s="1" t="s">
        <v>389</v>
      </c>
      <c r="AI28" s="1" t="s">
        <v>187</v>
      </c>
      <c r="AJ28" s="1" t="s">
        <v>467</v>
      </c>
      <c r="AL28" s="1" t="s">
        <v>442</v>
      </c>
      <c r="AM28" s="1">
        <v>0</v>
      </c>
      <c r="AN28" s="2">
        <v>0</v>
      </c>
      <c r="AQ28" s="1" t="s">
        <v>128</v>
      </c>
      <c r="AS28" s="1" t="s">
        <v>193</v>
      </c>
      <c r="AT28" s="1" t="s">
        <v>118</v>
      </c>
      <c r="AU28" s="1" t="s">
        <v>194</v>
      </c>
      <c r="AV28" s="4" t="s">
        <v>328</v>
      </c>
      <c r="AW28" s="1" t="s">
        <v>173</v>
      </c>
      <c r="AX28" s="1" t="s">
        <v>133</v>
      </c>
      <c r="BA28" s="1" t="s">
        <v>196</v>
      </c>
      <c r="BD28" s="1" t="s">
        <v>445</v>
      </c>
      <c r="BE28" s="3">
        <v>43279</v>
      </c>
      <c r="BF28" s="1" t="s">
        <v>200</v>
      </c>
      <c r="BG28" s="2">
        <v>0.94010000000000005</v>
      </c>
      <c r="BH28" s="2">
        <v>0</v>
      </c>
      <c r="BI28" s="2">
        <v>40950.76</v>
      </c>
      <c r="BJ28" s="2">
        <v>40950.76</v>
      </c>
      <c r="BK28" s="2">
        <v>0</v>
      </c>
      <c r="BM28" s="1" t="s">
        <v>446</v>
      </c>
      <c r="BP28" s="1" t="s">
        <v>140</v>
      </c>
      <c r="BQ28" s="1" t="s">
        <v>275</v>
      </c>
      <c r="BR28" s="1">
        <v>0</v>
      </c>
      <c r="BS28" s="1">
        <v>0</v>
      </c>
      <c r="BU28" s="1" t="s">
        <v>446</v>
      </c>
      <c r="BX28" s="1">
        <v>0</v>
      </c>
      <c r="BY28" s="1">
        <v>0</v>
      </c>
      <c r="BZ28" s="2">
        <v>0</v>
      </c>
      <c r="CA28" s="1" t="s">
        <v>142</v>
      </c>
      <c r="CB28" s="3">
        <v>40812</v>
      </c>
      <c r="CC28" s="1" t="s">
        <v>143</v>
      </c>
      <c r="CD28" s="1">
        <v>2019</v>
      </c>
      <c r="CE28" s="7">
        <v>0</v>
      </c>
      <c r="CF28" s="7">
        <v>0</v>
      </c>
      <c r="CG28" s="7">
        <v>0</v>
      </c>
      <c r="CH28" s="7">
        <v>0</v>
      </c>
      <c r="CI28" s="7">
        <v>0</v>
      </c>
      <c r="CJ28" s="7">
        <v>0</v>
      </c>
      <c r="CK28" s="7">
        <v>0</v>
      </c>
      <c r="CL28" s="7">
        <v>0</v>
      </c>
      <c r="CM28" s="7">
        <v>0</v>
      </c>
      <c r="CN28" s="7">
        <v>0</v>
      </c>
      <c r="CO28" s="7">
        <v>0</v>
      </c>
      <c r="CP28" s="1">
        <v>2018</v>
      </c>
      <c r="CQ28" s="7">
        <v>0</v>
      </c>
      <c r="CR28" s="7">
        <v>0</v>
      </c>
      <c r="CS28" s="7">
        <v>0</v>
      </c>
      <c r="CT28" s="7">
        <v>655212</v>
      </c>
      <c r="CU28" s="7">
        <v>0</v>
      </c>
      <c r="CV28" s="7">
        <v>0</v>
      </c>
      <c r="CW28" s="7">
        <v>655212</v>
      </c>
      <c r="CX28" s="7">
        <v>0</v>
      </c>
      <c r="CY28" s="7">
        <v>655212</v>
      </c>
      <c r="CZ28" s="7">
        <v>0</v>
      </c>
      <c r="DA28" s="7">
        <v>655212</v>
      </c>
      <c r="DB28" s="1">
        <v>2012</v>
      </c>
      <c r="DC28" s="1">
        <v>2664354</v>
      </c>
      <c r="DD28" s="1" t="s">
        <v>389</v>
      </c>
      <c r="DE28" s="1" t="s">
        <v>124</v>
      </c>
      <c r="DF28" s="2">
        <v>17.215</v>
      </c>
      <c r="DG28" s="2">
        <v>8.7688035032400004E-3</v>
      </c>
      <c r="DH28" s="9">
        <f t="shared" si="0"/>
        <v>9.3275211644700713E-3</v>
      </c>
      <c r="DI28" s="7">
        <f t="shared" si="1"/>
        <v>15.999996092868605</v>
      </c>
      <c r="DJ28" s="5">
        <f t="shared" si="2"/>
        <v>6111.5037972147638</v>
      </c>
      <c r="DK28" s="5">
        <f t="shared" si="3"/>
        <v>21.599994725372618</v>
      </c>
      <c r="DL28" s="6">
        <f t="shared" si="4"/>
        <v>8250.5301262399316</v>
      </c>
      <c r="DM28" s="11">
        <f>COUNTIF('Impacted Properties'!$A$1:$A$5,Export_Output_Green_1!R28)</f>
        <v>0</v>
      </c>
      <c r="DN28" s="6">
        <f t="shared" si="5"/>
        <v>11000</v>
      </c>
      <c r="DO28" s="6">
        <f t="shared" si="6"/>
        <v>19300</v>
      </c>
    </row>
    <row r="29" spans="1:119" ht="28.8" x14ac:dyDescent="0.3">
      <c r="A29" s="1">
        <v>275895</v>
      </c>
      <c r="B29" s="2">
        <v>2672923</v>
      </c>
      <c r="C29" s="1" t="s">
        <v>468</v>
      </c>
      <c r="H29" s="2">
        <v>519694.39593</v>
      </c>
      <c r="I29" s="2">
        <v>4064.3818480300001</v>
      </c>
      <c r="J29" s="2">
        <v>517320.47460900003</v>
      </c>
      <c r="K29" s="2">
        <v>4069.7060036600001</v>
      </c>
      <c r="P29" s="1" t="s">
        <v>469</v>
      </c>
      <c r="Q29" s="1">
        <v>290523</v>
      </c>
      <c r="R29" s="1">
        <v>2672923</v>
      </c>
      <c r="S29" s="1" t="s">
        <v>468</v>
      </c>
      <c r="T29" s="1" t="s">
        <v>434</v>
      </c>
      <c r="U29" s="1" t="s">
        <v>114</v>
      </c>
      <c r="V29" s="2">
        <v>100</v>
      </c>
      <c r="Y29" s="1" t="s">
        <v>435</v>
      </c>
      <c r="AA29" s="1" t="s">
        <v>436</v>
      </c>
      <c r="AB29" s="1" t="s">
        <v>118</v>
      </c>
      <c r="AC29" s="1" t="s">
        <v>437</v>
      </c>
      <c r="AD29" s="1" t="s">
        <v>120</v>
      </c>
      <c r="AE29" s="1" t="s">
        <v>438</v>
      </c>
      <c r="AF29" s="1" t="s">
        <v>439</v>
      </c>
      <c r="AG29" s="1" t="s">
        <v>440</v>
      </c>
      <c r="AH29" s="1" t="s">
        <v>389</v>
      </c>
      <c r="AI29" s="1" t="s">
        <v>470</v>
      </c>
      <c r="AJ29" s="1" t="s">
        <v>471</v>
      </c>
      <c r="AL29" s="1" t="s">
        <v>442</v>
      </c>
      <c r="AM29" s="1">
        <v>0</v>
      </c>
      <c r="AN29" s="2">
        <v>0</v>
      </c>
      <c r="AS29" s="1" t="s">
        <v>193</v>
      </c>
      <c r="AT29" s="1" t="s">
        <v>118</v>
      </c>
      <c r="AU29" s="1" t="s">
        <v>194</v>
      </c>
      <c r="AV29" s="4" t="s">
        <v>205</v>
      </c>
      <c r="AW29" s="1" t="s">
        <v>173</v>
      </c>
      <c r="AX29" s="1" t="s">
        <v>133</v>
      </c>
      <c r="BA29" s="1" t="s">
        <v>196</v>
      </c>
      <c r="BD29" s="1" t="s">
        <v>445</v>
      </c>
      <c r="BE29" s="3">
        <v>43279</v>
      </c>
      <c r="BF29" s="1" t="s">
        <v>200</v>
      </c>
      <c r="BG29" s="2">
        <v>10.3559</v>
      </c>
      <c r="BH29" s="2">
        <v>0</v>
      </c>
      <c r="BI29" s="2">
        <v>451103</v>
      </c>
      <c r="BJ29" s="2">
        <v>451103</v>
      </c>
      <c r="BK29" s="2">
        <v>0</v>
      </c>
      <c r="BM29" s="1" t="s">
        <v>139</v>
      </c>
      <c r="BP29" s="1" t="s">
        <v>140</v>
      </c>
      <c r="BQ29" s="1" t="s">
        <v>114</v>
      </c>
      <c r="BR29" s="1">
        <v>0</v>
      </c>
      <c r="BS29" s="1">
        <v>0</v>
      </c>
      <c r="BU29" s="1" t="s">
        <v>141</v>
      </c>
      <c r="BX29" s="1">
        <v>0</v>
      </c>
      <c r="BY29" s="1">
        <v>0</v>
      </c>
      <c r="BZ29" s="2">
        <v>0</v>
      </c>
      <c r="CA29" s="1" t="s">
        <v>142</v>
      </c>
      <c r="CB29" s="3">
        <v>40812</v>
      </c>
      <c r="CC29" s="1" t="s">
        <v>143</v>
      </c>
      <c r="CD29" s="1">
        <v>2019</v>
      </c>
      <c r="CE29" s="7">
        <v>0</v>
      </c>
      <c r="CF29" s="7">
        <v>0</v>
      </c>
      <c r="CG29" s="7">
        <v>0</v>
      </c>
      <c r="CH29" s="7">
        <v>0</v>
      </c>
      <c r="CI29" s="7">
        <v>0</v>
      </c>
      <c r="CJ29" s="7">
        <v>0</v>
      </c>
      <c r="CK29" s="7">
        <v>0</v>
      </c>
      <c r="CL29" s="7">
        <v>0</v>
      </c>
      <c r="CM29" s="7">
        <v>0</v>
      </c>
      <c r="CN29" s="7">
        <v>0</v>
      </c>
      <c r="CO29" s="7">
        <v>0</v>
      </c>
      <c r="CP29" s="1">
        <v>2018</v>
      </c>
      <c r="CQ29" s="7">
        <v>0</v>
      </c>
      <c r="CR29" s="7">
        <v>0</v>
      </c>
      <c r="CS29" s="7">
        <v>0</v>
      </c>
      <c r="CT29" s="7">
        <v>0</v>
      </c>
      <c r="CU29" s="7">
        <v>1015</v>
      </c>
      <c r="CV29" s="7">
        <v>2706618</v>
      </c>
      <c r="CW29" s="7">
        <v>2706618</v>
      </c>
      <c r="CX29" s="7">
        <v>2705603</v>
      </c>
      <c r="CY29" s="7">
        <v>1015</v>
      </c>
      <c r="CZ29" s="7">
        <v>0</v>
      </c>
      <c r="DA29" s="7">
        <v>1015</v>
      </c>
      <c r="DB29" s="1">
        <v>2012</v>
      </c>
      <c r="DC29" s="1">
        <v>2664354</v>
      </c>
      <c r="DD29" s="1" t="s">
        <v>389</v>
      </c>
      <c r="DE29" s="1" t="s">
        <v>124</v>
      </c>
      <c r="DF29" s="2">
        <v>17.215</v>
      </c>
      <c r="DG29" s="2">
        <v>1.52421659731E-2</v>
      </c>
      <c r="DH29" s="9">
        <f t="shared" si="0"/>
        <v>1.471834037433216E-3</v>
      </c>
      <c r="DI29" s="7">
        <f t="shared" si="1"/>
        <v>6</v>
      </c>
      <c r="DJ29" s="5">
        <f t="shared" si="2"/>
        <v>3983.692498729416</v>
      </c>
      <c r="DK29" s="5">
        <f t="shared" si="3"/>
        <v>12</v>
      </c>
      <c r="DL29" s="6">
        <f t="shared" si="4"/>
        <v>7967.384997458832</v>
      </c>
      <c r="DM29" s="11">
        <f>COUNTIF('Impacted Properties'!$A$1:$A$5,Export_Output_Green_1!R29)</f>
        <v>0</v>
      </c>
      <c r="DN29" s="6">
        <f t="shared" si="5"/>
        <v>11000</v>
      </c>
      <c r="DO29" s="6">
        <f t="shared" si="6"/>
        <v>19000</v>
      </c>
    </row>
    <row r="30" spans="1:119" ht="28.8" x14ac:dyDescent="0.3">
      <c r="A30" s="1">
        <v>273604</v>
      </c>
      <c r="B30" s="2">
        <v>2675345</v>
      </c>
      <c r="C30" s="1" t="s">
        <v>472</v>
      </c>
      <c r="D30" s="3">
        <v>39138</v>
      </c>
      <c r="H30" s="2">
        <v>3622335.6033399999</v>
      </c>
      <c r="I30" s="2">
        <v>10165.357924800001</v>
      </c>
      <c r="J30" s="2">
        <v>3622335.7871099999</v>
      </c>
      <c r="K30" s="2">
        <v>10165.3578413</v>
      </c>
      <c r="P30" s="1" t="s">
        <v>473</v>
      </c>
      <c r="Q30" s="1">
        <v>292174</v>
      </c>
      <c r="R30" s="1">
        <v>2675345</v>
      </c>
      <c r="S30" s="1" t="s">
        <v>472</v>
      </c>
      <c r="T30" s="1" t="s">
        <v>474</v>
      </c>
      <c r="U30" s="1" t="s">
        <v>114</v>
      </c>
      <c r="V30" s="2">
        <v>100</v>
      </c>
      <c r="Y30" s="1" t="s">
        <v>181</v>
      </c>
      <c r="AA30" s="1" t="s">
        <v>182</v>
      </c>
      <c r="AB30" s="1" t="s">
        <v>118</v>
      </c>
      <c r="AC30" s="1" t="s">
        <v>183</v>
      </c>
      <c r="AD30" s="1" t="s">
        <v>120</v>
      </c>
      <c r="AE30" s="1" t="s">
        <v>184</v>
      </c>
      <c r="AF30" s="1" t="s">
        <v>185</v>
      </c>
      <c r="AG30" s="1" t="s">
        <v>186</v>
      </c>
      <c r="AH30" s="1" t="s">
        <v>187</v>
      </c>
      <c r="AI30" s="1" t="s">
        <v>475</v>
      </c>
      <c r="AJ30" s="1" t="s">
        <v>476</v>
      </c>
      <c r="AM30" s="1">
        <v>0</v>
      </c>
      <c r="AN30" s="2">
        <v>0</v>
      </c>
      <c r="AS30" s="1" t="s">
        <v>193</v>
      </c>
      <c r="AT30" s="1" t="s">
        <v>118</v>
      </c>
      <c r="AU30" s="1" t="s">
        <v>194</v>
      </c>
      <c r="AV30" s="4" t="s">
        <v>205</v>
      </c>
      <c r="AW30" s="1" t="s">
        <v>173</v>
      </c>
      <c r="AX30" s="1" t="s">
        <v>133</v>
      </c>
      <c r="BA30" s="1" t="s">
        <v>196</v>
      </c>
      <c r="BD30" s="1" t="s">
        <v>477</v>
      </c>
      <c r="BE30" s="3">
        <v>42837</v>
      </c>
      <c r="BF30" s="1" t="s">
        <v>138</v>
      </c>
      <c r="BG30" s="2">
        <v>83.867999999999995</v>
      </c>
      <c r="BH30" s="2">
        <v>0</v>
      </c>
      <c r="BI30" s="2">
        <v>3653290.08</v>
      </c>
      <c r="BJ30" s="2">
        <v>3653290.08</v>
      </c>
      <c r="BK30" s="2">
        <v>0</v>
      </c>
      <c r="BL30" s="1" t="s">
        <v>184</v>
      </c>
      <c r="BM30" s="1" t="s">
        <v>139</v>
      </c>
      <c r="BP30" s="1" t="s">
        <v>140</v>
      </c>
      <c r="BQ30" s="1" t="s">
        <v>114</v>
      </c>
      <c r="BR30" s="1">
        <v>0</v>
      </c>
      <c r="BS30" s="1">
        <v>0</v>
      </c>
      <c r="BU30" s="1" t="s">
        <v>160</v>
      </c>
      <c r="BX30" s="1">
        <v>0</v>
      </c>
      <c r="BY30" s="1">
        <v>0</v>
      </c>
      <c r="BZ30" s="2">
        <v>0</v>
      </c>
      <c r="CA30" s="1" t="s">
        <v>142</v>
      </c>
      <c r="CB30" s="3">
        <v>40899</v>
      </c>
      <c r="CC30" s="1" t="s">
        <v>143</v>
      </c>
      <c r="CD30" s="1">
        <v>2019</v>
      </c>
      <c r="CE30" s="7">
        <v>0</v>
      </c>
      <c r="CF30" s="7">
        <v>0</v>
      </c>
      <c r="CG30" s="7">
        <v>0</v>
      </c>
      <c r="CH30" s="7">
        <v>0</v>
      </c>
      <c r="CI30" s="7">
        <v>0</v>
      </c>
      <c r="CJ30" s="7">
        <v>0</v>
      </c>
      <c r="CK30" s="7">
        <v>0</v>
      </c>
      <c r="CL30" s="7">
        <v>0</v>
      </c>
      <c r="CM30" s="7">
        <v>0</v>
      </c>
      <c r="CN30" s="7">
        <v>0</v>
      </c>
      <c r="CO30" s="7">
        <v>0</v>
      </c>
      <c r="CP30" s="1">
        <v>2018</v>
      </c>
      <c r="CQ30" s="7">
        <v>0</v>
      </c>
      <c r="CR30" s="7">
        <v>0</v>
      </c>
      <c r="CS30" s="7">
        <v>0</v>
      </c>
      <c r="CT30" s="7">
        <v>0</v>
      </c>
      <c r="CU30" s="7">
        <v>13586</v>
      </c>
      <c r="CV30" s="7">
        <v>14613160</v>
      </c>
      <c r="CW30" s="7">
        <v>14613160</v>
      </c>
      <c r="CX30" s="7">
        <v>14599574</v>
      </c>
      <c r="CY30" s="7">
        <v>13586</v>
      </c>
      <c r="CZ30" s="7">
        <v>0</v>
      </c>
      <c r="DA30" s="7">
        <v>13586</v>
      </c>
      <c r="DB30" s="1">
        <v>0</v>
      </c>
      <c r="DC30" s="1">
        <v>0</v>
      </c>
      <c r="DF30" s="2">
        <v>0</v>
      </c>
      <c r="DG30" s="2">
        <v>5.91384415943</v>
      </c>
      <c r="DH30" s="9">
        <f t="shared" si="0"/>
        <v>7.0513713924619636E-2</v>
      </c>
      <c r="DI30" s="7">
        <f t="shared" si="1"/>
        <v>3.9999999124077221</v>
      </c>
      <c r="DJ30" s="5">
        <f t="shared" si="2"/>
        <v>1030428.1837746947</v>
      </c>
      <c r="DK30" s="5">
        <f t="shared" si="3"/>
        <v>12</v>
      </c>
      <c r="DL30" s="6">
        <f t="shared" si="4"/>
        <v>3091284.6190172499</v>
      </c>
      <c r="DM30" s="11">
        <f>COUNTIF('Impacted Properties'!$A$1:$A$5,Export_Output_Green_1!R30)</f>
        <v>0</v>
      </c>
      <c r="DN30" s="6">
        <f t="shared" si="5"/>
        <v>67000</v>
      </c>
      <c r="DO30" s="6">
        <f t="shared" si="6"/>
        <v>3158300</v>
      </c>
    </row>
    <row r="31" spans="1:119" ht="28.8" x14ac:dyDescent="0.3">
      <c r="A31" s="1">
        <v>185161</v>
      </c>
      <c r="B31" s="2">
        <v>2687995</v>
      </c>
      <c r="C31" s="1" t="s">
        <v>478</v>
      </c>
      <c r="H31" s="2">
        <v>3064241.4710900001</v>
      </c>
      <c r="I31" s="2">
        <v>11431.9297615</v>
      </c>
      <c r="J31" s="2">
        <v>3018538.66016</v>
      </c>
      <c r="K31" s="2">
        <v>11378.127866299999</v>
      </c>
      <c r="P31" s="1" t="s">
        <v>479</v>
      </c>
      <c r="Q31" s="1">
        <v>300249</v>
      </c>
      <c r="R31" s="1">
        <v>2687995</v>
      </c>
      <c r="S31" s="1" t="s">
        <v>478</v>
      </c>
      <c r="T31" s="1" t="s">
        <v>163</v>
      </c>
      <c r="U31" s="1" t="s">
        <v>114</v>
      </c>
      <c r="V31" s="2">
        <v>100</v>
      </c>
      <c r="X31" s="1" t="s">
        <v>165</v>
      </c>
      <c r="Y31" s="1" t="s">
        <v>166</v>
      </c>
      <c r="AA31" s="1" t="s">
        <v>129</v>
      </c>
      <c r="AB31" s="1" t="s">
        <v>118</v>
      </c>
      <c r="AC31" s="1" t="s">
        <v>167</v>
      </c>
      <c r="AD31" s="1" t="s">
        <v>120</v>
      </c>
      <c r="AE31" s="1" t="s">
        <v>121</v>
      </c>
      <c r="AF31" s="1" t="s">
        <v>122</v>
      </c>
      <c r="AG31" s="1" t="s">
        <v>123</v>
      </c>
      <c r="AI31" s="1" t="s">
        <v>480</v>
      </c>
      <c r="AJ31" s="1" t="s">
        <v>481</v>
      </c>
      <c r="AM31" s="1">
        <v>0</v>
      </c>
      <c r="AN31" s="2">
        <v>0</v>
      </c>
      <c r="AQ31" s="1" t="s">
        <v>128</v>
      </c>
      <c r="AS31" s="1" t="s">
        <v>193</v>
      </c>
      <c r="AT31" s="1" t="s">
        <v>118</v>
      </c>
      <c r="AU31" s="1" t="s">
        <v>194</v>
      </c>
      <c r="AV31" s="4" t="s">
        <v>328</v>
      </c>
      <c r="AW31" s="1" t="s">
        <v>132</v>
      </c>
      <c r="AX31" s="1" t="s">
        <v>133</v>
      </c>
      <c r="BA31" s="1" t="s">
        <v>134</v>
      </c>
      <c r="BD31" s="1" t="s">
        <v>176</v>
      </c>
      <c r="BE31" s="3">
        <v>41263</v>
      </c>
      <c r="BF31" s="1" t="s">
        <v>482</v>
      </c>
      <c r="BG31" s="2">
        <v>71.313000000000002</v>
      </c>
      <c r="BH31" s="2">
        <v>0</v>
      </c>
      <c r="BI31" s="2">
        <v>3106394.56</v>
      </c>
      <c r="BJ31" s="2">
        <v>3106394.56</v>
      </c>
      <c r="BK31" s="2">
        <v>0</v>
      </c>
      <c r="BL31" s="1" t="s">
        <v>121</v>
      </c>
      <c r="BM31" s="1" t="s">
        <v>139</v>
      </c>
      <c r="BP31" s="1" t="s">
        <v>140</v>
      </c>
      <c r="BQ31" s="1" t="s">
        <v>114</v>
      </c>
      <c r="BR31" s="1">
        <v>0</v>
      </c>
      <c r="BS31" s="1">
        <v>0</v>
      </c>
      <c r="BU31" s="1" t="s">
        <v>160</v>
      </c>
      <c r="BX31" s="1">
        <v>0</v>
      </c>
      <c r="BY31" s="1">
        <v>0</v>
      </c>
      <c r="BZ31" s="2">
        <v>0</v>
      </c>
      <c r="CA31" s="1" t="s">
        <v>142</v>
      </c>
      <c r="CB31" s="3">
        <v>41316</v>
      </c>
      <c r="CC31" s="1" t="s">
        <v>143</v>
      </c>
      <c r="CD31" s="1">
        <v>2019</v>
      </c>
      <c r="CE31" s="7">
        <v>0</v>
      </c>
      <c r="CF31" s="7">
        <v>0</v>
      </c>
      <c r="CG31" s="7">
        <v>0</v>
      </c>
      <c r="CH31" s="7">
        <v>0</v>
      </c>
      <c r="CI31" s="7">
        <v>0</v>
      </c>
      <c r="CJ31" s="7">
        <v>0</v>
      </c>
      <c r="CK31" s="7">
        <v>0</v>
      </c>
      <c r="CL31" s="7">
        <v>0</v>
      </c>
      <c r="CM31" s="7">
        <v>0</v>
      </c>
      <c r="CN31" s="7">
        <v>0</v>
      </c>
      <c r="CO31" s="7">
        <v>0</v>
      </c>
      <c r="CP31" s="1">
        <v>2018</v>
      </c>
      <c r="CQ31" s="7">
        <v>0</v>
      </c>
      <c r="CR31" s="7">
        <v>0</v>
      </c>
      <c r="CS31" s="7">
        <v>0</v>
      </c>
      <c r="CT31" s="7">
        <v>0</v>
      </c>
      <c r="CU31" s="7">
        <v>11552</v>
      </c>
      <c r="CV31" s="7">
        <v>15531973</v>
      </c>
      <c r="CW31" s="7">
        <v>15531973</v>
      </c>
      <c r="CX31" s="7">
        <v>15520421</v>
      </c>
      <c r="CY31" s="7">
        <v>11552</v>
      </c>
      <c r="CZ31" s="7">
        <v>0</v>
      </c>
      <c r="DA31" s="7">
        <v>11552</v>
      </c>
      <c r="DB31" s="1">
        <v>0</v>
      </c>
      <c r="DC31" s="1">
        <v>0</v>
      </c>
      <c r="DF31" s="2">
        <v>0</v>
      </c>
      <c r="DG31" s="2">
        <v>6.4514178500600003</v>
      </c>
      <c r="DH31" s="9">
        <f t="shared" si="0"/>
        <v>9.0466216097356805E-2</v>
      </c>
      <c r="DI31" s="7">
        <f t="shared" si="1"/>
        <v>5.0000000643833218</v>
      </c>
      <c r="DJ31" s="5">
        <f t="shared" si="2"/>
        <v>1405118.8258363113</v>
      </c>
      <c r="DK31" s="5">
        <f t="shared" si="3"/>
        <v>12</v>
      </c>
      <c r="DL31" s="6">
        <f t="shared" si="4"/>
        <v>3372285.1385833635</v>
      </c>
      <c r="DM31" s="11">
        <f>COUNTIF('Impacted Properties'!$A$1:$A$5,Export_Output_Green_1!R31)</f>
        <v>0</v>
      </c>
      <c r="DN31" s="6">
        <f t="shared" si="5"/>
        <v>67000</v>
      </c>
      <c r="DO31" s="6">
        <f t="shared" si="6"/>
        <v>3439300</v>
      </c>
    </row>
    <row r="32" spans="1:119" ht="28.8" x14ac:dyDescent="0.3">
      <c r="A32" s="1">
        <v>191121</v>
      </c>
      <c r="B32" s="2">
        <v>2688097</v>
      </c>
      <c r="C32" s="1" t="s">
        <v>483</v>
      </c>
      <c r="D32" s="3">
        <v>38914</v>
      </c>
      <c r="H32" s="2">
        <v>5545696.6312699998</v>
      </c>
      <c r="I32" s="2">
        <v>11385.4889884</v>
      </c>
      <c r="J32" s="2">
        <v>4630105.1894500004</v>
      </c>
      <c r="K32" s="2">
        <v>15007.7454796</v>
      </c>
      <c r="P32" s="1" t="s">
        <v>484</v>
      </c>
      <c r="Q32" s="1">
        <v>300279</v>
      </c>
      <c r="R32" s="1">
        <v>2688097</v>
      </c>
      <c r="S32" s="1" t="s">
        <v>483</v>
      </c>
      <c r="T32" s="1" t="s">
        <v>485</v>
      </c>
      <c r="U32" s="1" t="s">
        <v>114</v>
      </c>
      <c r="V32" s="2">
        <v>100</v>
      </c>
      <c r="Y32" s="1" t="s">
        <v>486</v>
      </c>
      <c r="AA32" s="1" t="s">
        <v>487</v>
      </c>
      <c r="AB32" s="1" t="s">
        <v>118</v>
      </c>
      <c r="AC32" s="1" t="s">
        <v>488</v>
      </c>
      <c r="AD32" s="1" t="s">
        <v>120</v>
      </c>
      <c r="AE32" s="1" t="s">
        <v>184</v>
      </c>
      <c r="AF32" s="1" t="s">
        <v>261</v>
      </c>
      <c r="AG32" s="1" t="s">
        <v>186</v>
      </c>
      <c r="AH32" s="1" t="s">
        <v>262</v>
      </c>
      <c r="AI32" s="1" t="s">
        <v>489</v>
      </c>
      <c r="AJ32" s="1" t="s">
        <v>490</v>
      </c>
      <c r="AL32" s="1" t="s">
        <v>190</v>
      </c>
      <c r="AM32" s="1">
        <v>0</v>
      </c>
      <c r="AN32" s="2">
        <v>0</v>
      </c>
      <c r="AS32" s="1" t="s">
        <v>193</v>
      </c>
      <c r="AT32" s="1" t="s">
        <v>118</v>
      </c>
      <c r="AU32" s="1" t="s">
        <v>194</v>
      </c>
      <c r="AV32" s="4" t="s">
        <v>205</v>
      </c>
      <c r="AW32" s="1" t="s">
        <v>173</v>
      </c>
      <c r="AX32" s="1" t="s">
        <v>133</v>
      </c>
      <c r="AY32" s="1" t="s">
        <v>491</v>
      </c>
      <c r="BA32" s="1" t="s">
        <v>492</v>
      </c>
      <c r="BD32" s="1" t="s">
        <v>493</v>
      </c>
      <c r="BE32" s="3">
        <v>41274</v>
      </c>
      <c r="BF32" s="1" t="s">
        <v>138</v>
      </c>
      <c r="BG32" s="2">
        <v>106.3359</v>
      </c>
      <c r="BH32" s="2">
        <v>0</v>
      </c>
      <c r="BI32" s="2">
        <v>4631991.8</v>
      </c>
      <c r="BJ32" s="2">
        <v>4631991.8</v>
      </c>
      <c r="BK32" s="2">
        <v>0</v>
      </c>
      <c r="BL32" s="1" t="s">
        <v>184</v>
      </c>
      <c r="BM32" s="1" t="s">
        <v>139</v>
      </c>
      <c r="BP32" s="1" t="s">
        <v>140</v>
      </c>
      <c r="BQ32" s="1" t="s">
        <v>114</v>
      </c>
      <c r="BR32" s="1">
        <v>0</v>
      </c>
      <c r="BS32" s="1">
        <v>0</v>
      </c>
      <c r="BU32" s="1" t="s">
        <v>160</v>
      </c>
      <c r="BX32" s="1">
        <v>0</v>
      </c>
      <c r="BY32" s="1">
        <v>0</v>
      </c>
      <c r="BZ32" s="2">
        <v>0</v>
      </c>
      <c r="CA32" s="1" t="s">
        <v>142</v>
      </c>
      <c r="CB32" s="3">
        <v>41317</v>
      </c>
      <c r="CC32" s="1" t="s">
        <v>143</v>
      </c>
      <c r="CD32" s="1">
        <v>2019</v>
      </c>
      <c r="CE32" s="7">
        <v>0</v>
      </c>
      <c r="CF32" s="7">
        <v>0</v>
      </c>
      <c r="CG32" s="7">
        <v>0</v>
      </c>
      <c r="CH32" s="7">
        <v>0</v>
      </c>
      <c r="CI32" s="7">
        <v>0</v>
      </c>
      <c r="CJ32" s="7">
        <v>0</v>
      </c>
      <c r="CK32" s="7">
        <v>0</v>
      </c>
      <c r="CL32" s="7">
        <v>0</v>
      </c>
      <c r="CM32" s="7">
        <v>0</v>
      </c>
      <c r="CN32" s="7">
        <v>0</v>
      </c>
      <c r="CO32" s="7">
        <v>0</v>
      </c>
      <c r="CP32" s="1">
        <v>2018</v>
      </c>
      <c r="CQ32" s="7">
        <v>0</v>
      </c>
      <c r="CR32" s="7">
        <v>0</v>
      </c>
      <c r="CS32" s="7">
        <v>0</v>
      </c>
      <c r="CT32" s="7">
        <v>0</v>
      </c>
      <c r="CU32" s="7">
        <v>20495</v>
      </c>
      <c r="CV32" s="7">
        <v>27554640</v>
      </c>
      <c r="CW32" s="7">
        <v>27554640</v>
      </c>
      <c r="CX32" s="7">
        <v>27534145</v>
      </c>
      <c r="CY32" s="7">
        <v>20495</v>
      </c>
      <c r="CZ32" s="7">
        <v>0</v>
      </c>
      <c r="DA32" s="7">
        <v>20495</v>
      </c>
      <c r="DB32" s="1">
        <v>0</v>
      </c>
      <c r="DC32" s="1">
        <v>0</v>
      </c>
      <c r="DF32" s="2">
        <v>0</v>
      </c>
      <c r="DG32" s="2">
        <v>8.6691296279099994</v>
      </c>
      <c r="DH32" s="9">
        <f t="shared" si="0"/>
        <v>8.1525897043202802E-2</v>
      </c>
      <c r="DI32" s="7">
        <f t="shared" si="1"/>
        <v>5.9487670077481569</v>
      </c>
      <c r="DJ32" s="5">
        <f t="shared" si="2"/>
        <v>2246416.7437025174</v>
      </c>
      <c r="DK32" s="5">
        <f t="shared" si="3"/>
        <v>12</v>
      </c>
      <c r="DL32" s="6">
        <f t="shared" si="4"/>
        <v>4531527.4391011149</v>
      </c>
      <c r="DM32" s="11">
        <f>COUNTIF('Impacted Properties'!$A$1:$A$5,Export_Output_Green_1!R32)</f>
        <v>0</v>
      </c>
      <c r="DN32" s="6">
        <f t="shared" si="5"/>
        <v>67000</v>
      </c>
      <c r="DO32" s="6">
        <f t="shared" si="6"/>
        <v>4598600</v>
      </c>
    </row>
    <row r="33" spans="1:119" ht="28.8" x14ac:dyDescent="0.3">
      <c r="A33" s="1">
        <v>20226</v>
      </c>
      <c r="B33" s="2">
        <v>2688193</v>
      </c>
      <c r="C33" s="1" t="s">
        <v>494</v>
      </c>
      <c r="H33" s="2">
        <v>853591.16546699998</v>
      </c>
      <c r="I33" s="2">
        <v>5770.9935622900002</v>
      </c>
      <c r="J33" s="2">
        <v>799971.71679700003</v>
      </c>
      <c r="K33" s="2">
        <v>4555.5426213000001</v>
      </c>
      <c r="P33" s="1" t="s">
        <v>495</v>
      </c>
      <c r="Q33" s="1">
        <v>300317</v>
      </c>
      <c r="R33" s="1">
        <v>2688193</v>
      </c>
      <c r="S33" s="1" t="s">
        <v>494</v>
      </c>
      <c r="T33" s="1" t="s">
        <v>485</v>
      </c>
      <c r="U33" s="1" t="s">
        <v>114</v>
      </c>
      <c r="V33" s="2">
        <v>100</v>
      </c>
      <c r="Y33" s="1" t="s">
        <v>486</v>
      </c>
      <c r="AA33" s="1" t="s">
        <v>487</v>
      </c>
      <c r="AB33" s="1" t="s">
        <v>118</v>
      </c>
      <c r="AC33" s="1" t="s">
        <v>488</v>
      </c>
      <c r="AD33" s="1" t="s">
        <v>120</v>
      </c>
      <c r="AE33" s="1" t="s">
        <v>184</v>
      </c>
      <c r="AF33" s="1" t="s">
        <v>261</v>
      </c>
      <c r="AG33" s="1" t="s">
        <v>186</v>
      </c>
      <c r="AH33" s="1" t="s">
        <v>262</v>
      </c>
      <c r="AI33" s="1" t="s">
        <v>496</v>
      </c>
      <c r="AJ33" s="1" t="s">
        <v>497</v>
      </c>
      <c r="AM33" s="1">
        <v>0</v>
      </c>
      <c r="AN33" s="2">
        <v>0</v>
      </c>
      <c r="AS33" s="1" t="s">
        <v>193</v>
      </c>
      <c r="AT33" s="1" t="s">
        <v>118</v>
      </c>
      <c r="AU33" s="1" t="s">
        <v>194</v>
      </c>
      <c r="AV33" s="4" t="s">
        <v>205</v>
      </c>
      <c r="AW33" s="1" t="s">
        <v>173</v>
      </c>
      <c r="AX33" s="1" t="s">
        <v>133</v>
      </c>
      <c r="AY33" s="1" t="s">
        <v>491</v>
      </c>
      <c r="BA33" s="1" t="s">
        <v>492</v>
      </c>
      <c r="BD33" s="1" t="s">
        <v>498</v>
      </c>
      <c r="BE33" s="3">
        <v>41285</v>
      </c>
      <c r="BF33" s="1" t="s">
        <v>138</v>
      </c>
      <c r="BG33" s="2">
        <v>18.361999999999998</v>
      </c>
      <c r="BH33" s="2">
        <v>0</v>
      </c>
      <c r="BI33" s="2">
        <v>799848.72</v>
      </c>
      <c r="BJ33" s="2">
        <v>799848.72</v>
      </c>
      <c r="BK33" s="2">
        <v>0</v>
      </c>
      <c r="BL33" s="1" t="s">
        <v>184</v>
      </c>
      <c r="BM33" s="1" t="s">
        <v>139</v>
      </c>
      <c r="BP33" s="1" t="s">
        <v>140</v>
      </c>
      <c r="BQ33" s="1" t="s">
        <v>114</v>
      </c>
      <c r="BR33" s="1">
        <v>0</v>
      </c>
      <c r="BS33" s="1">
        <v>0</v>
      </c>
      <c r="BU33" s="1" t="s">
        <v>160</v>
      </c>
      <c r="BX33" s="1">
        <v>0</v>
      </c>
      <c r="BY33" s="1">
        <v>0</v>
      </c>
      <c r="BZ33" s="2">
        <v>0</v>
      </c>
      <c r="CA33" s="1" t="s">
        <v>142</v>
      </c>
      <c r="CB33" s="3">
        <v>41318</v>
      </c>
      <c r="CC33" s="1" t="s">
        <v>143</v>
      </c>
      <c r="CD33" s="1">
        <v>2019</v>
      </c>
      <c r="CE33" s="7">
        <v>0</v>
      </c>
      <c r="CF33" s="7">
        <v>0</v>
      </c>
      <c r="CG33" s="7">
        <v>0</v>
      </c>
      <c r="CH33" s="7">
        <v>0</v>
      </c>
      <c r="CI33" s="7">
        <v>0</v>
      </c>
      <c r="CJ33" s="7">
        <v>0</v>
      </c>
      <c r="CK33" s="7">
        <v>0</v>
      </c>
      <c r="CL33" s="7">
        <v>0</v>
      </c>
      <c r="CM33" s="7">
        <v>0</v>
      </c>
      <c r="CN33" s="7">
        <v>0</v>
      </c>
      <c r="CO33" s="7">
        <v>0</v>
      </c>
      <c r="CP33" s="1">
        <v>2018</v>
      </c>
      <c r="CQ33" s="7">
        <v>0</v>
      </c>
      <c r="CR33" s="7">
        <v>0</v>
      </c>
      <c r="CS33" s="7">
        <v>0</v>
      </c>
      <c r="CT33" s="7">
        <v>0</v>
      </c>
      <c r="CU33" s="7">
        <v>2975</v>
      </c>
      <c r="CV33" s="7">
        <v>3999244</v>
      </c>
      <c r="CW33" s="7">
        <v>3999244</v>
      </c>
      <c r="CX33" s="7">
        <v>3996269</v>
      </c>
      <c r="CY33" s="7">
        <v>2975</v>
      </c>
      <c r="CZ33" s="7">
        <v>0</v>
      </c>
      <c r="DA33" s="7">
        <v>2975</v>
      </c>
      <c r="DB33" s="1">
        <v>0</v>
      </c>
      <c r="DC33" s="1">
        <v>0</v>
      </c>
      <c r="DF33" s="2">
        <v>0</v>
      </c>
      <c r="DG33" s="2">
        <v>0.505807231508</v>
      </c>
      <c r="DH33" s="9">
        <f t="shared" si="0"/>
        <v>2.7546412782267729E-2</v>
      </c>
      <c r="DI33" s="7">
        <f t="shared" si="1"/>
        <v>5.0000005000945684</v>
      </c>
      <c r="DJ33" s="5">
        <f t="shared" si="2"/>
        <v>110164.82604100753</v>
      </c>
      <c r="DK33" s="5">
        <f t="shared" si="3"/>
        <v>12</v>
      </c>
      <c r="DL33" s="6">
        <f t="shared" si="4"/>
        <v>264395.55605386174</v>
      </c>
      <c r="DM33" s="11">
        <f>COUNTIF('Impacted Properties'!$A$1:$A$5,Export_Output_Green_1!R33)</f>
        <v>0</v>
      </c>
      <c r="DN33" s="6">
        <f t="shared" si="5"/>
        <v>67000</v>
      </c>
      <c r="DO33" s="6">
        <f t="shared" si="6"/>
        <v>331400</v>
      </c>
    </row>
    <row r="34" spans="1:119" ht="28.8" x14ac:dyDescent="0.3">
      <c r="A34" s="1">
        <v>125854</v>
      </c>
      <c r="B34" s="2">
        <v>2700264</v>
      </c>
      <c r="C34" s="1" t="s">
        <v>499</v>
      </c>
      <c r="H34" s="2">
        <v>609296.21913099999</v>
      </c>
      <c r="I34" s="2">
        <v>3198.67609924</v>
      </c>
      <c r="J34" s="2">
        <v>609296.18554700003</v>
      </c>
      <c r="K34" s="2">
        <v>3198.67609924</v>
      </c>
      <c r="P34" s="1" t="s">
        <v>500</v>
      </c>
      <c r="Q34" s="1">
        <v>308717</v>
      </c>
      <c r="R34" s="1">
        <v>2700264</v>
      </c>
      <c r="S34" s="1" t="s">
        <v>499</v>
      </c>
      <c r="T34" s="1" t="s">
        <v>501</v>
      </c>
      <c r="U34" s="1" t="s">
        <v>114</v>
      </c>
      <c r="V34" s="2">
        <v>100</v>
      </c>
      <c r="Y34" s="1" t="s">
        <v>502</v>
      </c>
      <c r="AA34" s="1" t="s">
        <v>322</v>
      </c>
      <c r="AB34" s="1" t="s">
        <v>118</v>
      </c>
      <c r="AC34" s="1" t="s">
        <v>503</v>
      </c>
      <c r="AD34" s="1" t="s">
        <v>120</v>
      </c>
      <c r="AE34" s="1" t="s">
        <v>184</v>
      </c>
      <c r="AF34" s="1" t="s">
        <v>261</v>
      </c>
      <c r="AG34" s="1" t="s">
        <v>186</v>
      </c>
      <c r="AH34" s="1" t="s">
        <v>262</v>
      </c>
      <c r="AI34" s="1" t="s">
        <v>504</v>
      </c>
      <c r="AJ34" s="1" t="s">
        <v>505</v>
      </c>
      <c r="AL34" s="1" t="s">
        <v>190</v>
      </c>
      <c r="AM34" s="1">
        <v>0</v>
      </c>
      <c r="AN34" s="2">
        <v>0</v>
      </c>
      <c r="AS34" s="1" t="s">
        <v>193</v>
      </c>
      <c r="AT34" s="1" t="s">
        <v>118</v>
      </c>
      <c r="AU34" s="1" t="s">
        <v>194</v>
      </c>
      <c r="AV34" s="4" t="s">
        <v>205</v>
      </c>
      <c r="AW34" s="1" t="s">
        <v>173</v>
      </c>
      <c r="AX34" s="1" t="s">
        <v>133</v>
      </c>
      <c r="BA34" s="1" t="s">
        <v>196</v>
      </c>
      <c r="BD34" s="1" t="s">
        <v>506</v>
      </c>
      <c r="BE34" s="3">
        <v>43279</v>
      </c>
      <c r="BF34" s="1" t="s">
        <v>200</v>
      </c>
      <c r="BG34" s="2">
        <v>14.044</v>
      </c>
      <c r="BH34" s="2">
        <v>0</v>
      </c>
      <c r="BI34" s="2">
        <v>611756.64</v>
      </c>
      <c r="BJ34" s="2">
        <v>611756.64</v>
      </c>
      <c r="BK34" s="2">
        <v>0</v>
      </c>
      <c r="BL34" s="1" t="s">
        <v>184</v>
      </c>
      <c r="BM34" s="1" t="s">
        <v>139</v>
      </c>
      <c r="BP34" s="1" t="s">
        <v>140</v>
      </c>
      <c r="BQ34" s="1" t="s">
        <v>114</v>
      </c>
      <c r="BR34" s="1">
        <v>0</v>
      </c>
      <c r="BS34" s="1">
        <v>0</v>
      </c>
      <c r="BU34" s="1" t="s">
        <v>160</v>
      </c>
      <c r="BX34" s="1">
        <v>0</v>
      </c>
      <c r="BY34" s="1">
        <v>0</v>
      </c>
      <c r="BZ34" s="2">
        <v>0</v>
      </c>
      <c r="CA34" s="1" t="s">
        <v>142</v>
      </c>
      <c r="CB34" s="3">
        <v>41682</v>
      </c>
      <c r="CC34" s="1" t="s">
        <v>143</v>
      </c>
      <c r="CD34" s="1">
        <v>2019</v>
      </c>
      <c r="CE34" s="7">
        <v>0</v>
      </c>
      <c r="CF34" s="7">
        <v>0</v>
      </c>
      <c r="CG34" s="7">
        <v>0</v>
      </c>
      <c r="CH34" s="7">
        <v>0</v>
      </c>
      <c r="CI34" s="7">
        <v>0</v>
      </c>
      <c r="CJ34" s="7">
        <v>0</v>
      </c>
      <c r="CK34" s="7">
        <v>0</v>
      </c>
      <c r="CL34" s="7">
        <v>0</v>
      </c>
      <c r="CM34" s="7">
        <v>0</v>
      </c>
      <c r="CN34" s="7">
        <v>0</v>
      </c>
      <c r="CO34" s="7">
        <v>0</v>
      </c>
      <c r="CP34" s="1">
        <v>2018</v>
      </c>
      <c r="CQ34" s="7">
        <v>0</v>
      </c>
      <c r="CR34" s="7">
        <v>0</v>
      </c>
      <c r="CS34" s="7">
        <v>0</v>
      </c>
      <c r="CT34" s="7">
        <v>0</v>
      </c>
      <c r="CU34" s="7">
        <v>2275</v>
      </c>
      <c r="CV34" s="7">
        <v>7341080</v>
      </c>
      <c r="CW34" s="7">
        <v>7341080</v>
      </c>
      <c r="CX34" s="7">
        <v>7338805</v>
      </c>
      <c r="CY34" s="7">
        <v>2275</v>
      </c>
      <c r="CZ34" s="7">
        <v>0</v>
      </c>
      <c r="DA34" s="7">
        <v>2275</v>
      </c>
      <c r="DB34" s="1">
        <v>2014</v>
      </c>
      <c r="DC34" s="1">
        <v>2120517</v>
      </c>
      <c r="DD34" s="1" t="s">
        <v>262</v>
      </c>
      <c r="DE34" s="1" t="s">
        <v>507</v>
      </c>
      <c r="DF34" s="2">
        <v>91.176000000000002</v>
      </c>
      <c r="DG34" s="2">
        <v>1.1180538419199999</v>
      </c>
      <c r="DH34" s="9">
        <f t="shared" si="0"/>
        <v>7.9610783389347753E-2</v>
      </c>
      <c r="DI34" s="7">
        <f t="shared" si="1"/>
        <v>12.00000052308382</v>
      </c>
      <c r="DJ34" s="5">
        <f t="shared" si="2"/>
        <v>584429.12972387299</v>
      </c>
      <c r="DK34" s="5">
        <f t="shared" si="3"/>
        <v>16.200000706163159</v>
      </c>
      <c r="DL34" s="6">
        <f t="shared" si="4"/>
        <v>788979.32512722875</v>
      </c>
      <c r="DM34" s="11">
        <f>COUNTIF('Impacted Properties'!$A$1:$A$5,Export_Output_Green_1!R34)</f>
        <v>0</v>
      </c>
      <c r="DN34" s="6">
        <f t="shared" si="5"/>
        <v>67000</v>
      </c>
      <c r="DO34" s="6">
        <f t="shared" si="6"/>
        <v>856000</v>
      </c>
    </row>
    <row r="35" spans="1:119" ht="28.8" x14ac:dyDescent="0.3">
      <c r="A35" s="1">
        <v>42701</v>
      </c>
      <c r="B35" s="2">
        <v>2703700</v>
      </c>
      <c r="C35" s="1" t="s">
        <v>508</v>
      </c>
      <c r="H35" s="2">
        <v>274294.81730200001</v>
      </c>
      <c r="I35" s="2">
        <v>2125.3077844499999</v>
      </c>
      <c r="J35" s="2">
        <v>274294.81835900003</v>
      </c>
      <c r="K35" s="2">
        <v>2125.3077844499999</v>
      </c>
      <c r="P35" s="1" t="s">
        <v>509</v>
      </c>
      <c r="Q35" s="1">
        <v>310808</v>
      </c>
      <c r="R35" s="1">
        <v>2703700</v>
      </c>
      <c r="S35" s="1" t="s">
        <v>508</v>
      </c>
      <c r="T35" s="1" t="s">
        <v>510</v>
      </c>
      <c r="U35" s="1" t="s">
        <v>114</v>
      </c>
      <c r="V35" s="2">
        <v>100</v>
      </c>
      <c r="Y35" s="1" t="s">
        <v>511</v>
      </c>
      <c r="AA35" s="1" t="s">
        <v>512</v>
      </c>
      <c r="AB35" s="1" t="s">
        <v>118</v>
      </c>
      <c r="AC35" s="1" t="s">
        <v>513</v>
      </c>
      <c r="AD35" s="1" t="s">
        <v>120</v>
      </c>
      <c r="AE35" s="1" t="s">
        <v>184</v>
      </c>
      <c r="AF35" s="1" t="s">
        <v>261</v>
      </c>
      <c r="AG35" s="1" t="s">
        <v>186</v>
      </c>
      <c r="AH35" s="1" t="s">
        <v>262</v>
      </c>
      <c r="AI35" s="1" t="s">
        <v>514</v>
      </c>
      <c r="AJ35" s="1" t="s">
        <v>515</v>
      </c>
      <c r="AL35" s="1" t="s">
        <v>190</v>
      </c>
      <c r="AM35" s="1">
        <v>0</v>
      </c>
      <c r="AN35" s="2">
        <v>0</v>
      </c>
      <c r="AQ35" s="1" t="s">
        <v>128</v>
      </c>
      <c r="AS35" s="1" t="s">
        <v>193</v>
      </c>
      <c r="AT35" s="1" t="s">
        <v>118</v>
      </c>
      <c r="AU35" s="1" t="s">
        <v>194</v>
      </c>
      <c r="AV35" s="4" t="s">
        <v>328</v>
      </c>
      <c r="AW35" s="1" t="s">
        <v>173</v>
      </c>
      <c r="AX35" s="1" t="s">
        <v>133</v>
      </c>
      <c r="BA35" s="1" t="s">
        <v>196</v>
      </c>
      <c r="BD35" s="1" t="s">
        <v>516</v>
      </c>
      <c r="BE35" s="3">
        <v>41733</v>
      </c>
      <c r="BF35" s="1" t="s">
        <v>138</v>
      </c>
      <c r="BG35" s="2">
        <v>6.7240000000000002</v>
      </c>
      <c r="BH35" s="2">
        <v>0</v>
      </c>
      <c r="BI35" s="2">
        <v>292897.44</v>
      </c>
      <c r="BJ35" s="2">
        <v>292897.44</v>
      </c>
      <c r="BK35" s="2">
        <v>0</v>
      </c>
      <c r="BL35" s="1" t="s">
        <v>184</v>
      </c>
      <c r="BM35" s="1" t="s">
        <v>139</v>
      </c>
      <c r="BP35" s="1" t="s">
        <v>140</v>
      </c>
      <c r="BQ35" s="1" t="s">
        <v>114</v>
      </c>
      <c r="BR35" s="1">
        <v>0</v>
      </c>
      <c r="BS35" s="1">
        <v>0</v>
      </c>
      <c r="BU35" s="1" t="s">
        <v>160</v>
      </c>
      <c r="BX35" s="1">
        <v>0</v>
      </c>
      <c r="BY35" s="1">
        <v>0</v>
      </c>
      <c r="BZ35" s="2">
        <v>0</v>
      </c>
      <c r="CA35" s="1" t="s">
        <v>142</v>
      </c>
      <c r="CB35" s="3">
        <v>41794</v>
      </c>
      <c r="CC35" s="1" t="s">
        <v>143</v>
      </c>
      <c r="CD35" s="1">
        <v>2019</v>
      </c>
      <c r="CE35" s="7">
        <v>0</v>
      </c>
      <c r="CF35" s="7">
        <v>0</v>
      </c>
      <c r="CG35" s="7">
        <v>0</v>
      </c>
      <c r="CH35" s="7">
        <v>0</v>
      </c>
      <c r="CI35" s="7">
        <v>0</v>
      </c>
      <c r="CJ35" s="7">
        <v>0</v>
      </c>
      <c r="CK35" s="7">
        <v>0</v>
      </c>
      <c r="CL35" s="7">
        <v>0</v>
      </c>
      <c r="CM35" s="7">
        <v>0</v>
      </c>
      <c r="CN35" s="7">
        <v>0</v>
      </c>
      <c r="CO35" s="7">
        <v>0</v>
      </c>
      <c r="CP35" s="1">
        <v>2018</v>
      </c>
      <c r="CQ35" s="7">
        <v>0</v>
      </c>
      <c r="CR35" s="7">
        <v>0</v>
      </c>
      <c r="CS35" s="7">
        <v>0</v>
      </c>
      <c r="CT35" s="7">
        <v>0</v>
      </c>
      <c r="CU35" s="7">
        <v>1089</v>
      </c>
      <c r="CV35" s="7">
        <v>3514769</v>
      </c>
      <c r="CW35" s="7">
        <v>3514769</v>
      </c>
      <c r="CX35" s="7">
        <v>3513680</v>
      </c>
      <c r="CY35" s="7">
        <v>1089</v>
      </c>
      <c r="CZ35" s="7">
        <v>0</v>
      </c>
      <c r="DA35" s="7">
        <v>1089</v>
      </c>
      <c r="DB35" s="1">
        <v>2015</v>
      </c>
      <c r="DC35" s="1">
        <v>2120517</v>
      </c>
      <c r="DD35" s="1" t="s">
        <v>262</v>
      </c>
      <c r="DE35" s="1" t="s">
        <v>507</v>
      </c>
      <c r="DF35" s="2">
        <v>84.879099999999994</v>
      </c>
      <c r="DG35" s="2">
        <v>1.60490821143</v>
      </c>
      <c r="DH35" s="9">
        <f t="shared" si="0"/>
        <v>0.2386835531573468</v>
      </c>
      <c r="DI35" s="7">
        <f t="shared" si="1"/>
        <v>11.999999044033979</v>
      </c>
      <c r="DJ35" s="5">
        <f t="shared" si="2"/>
        <v>838917.55344729463</v>
      </c>
      <c r="DK35" s="5">
        <f t="shared" si="3"/>
        <v>16.199998709445872</v>
      </c>
      <c r="DL35" s="6">
        <f t="shared" si="4"/>
        <v>1132538.6971538477</v>
      </c>
      <c r="DM35" s="11">
        <f>COUNTIF('Impacted Properties'!$A$1:$A$5,Export_Output_Green_1!R35)</f>
        <v>0</v>
      </c>
      <c r="DN35" s="6">
        <f t="shared" si="5"/>
        <v>67000</v>
      </c>
      <c r="DO35" s="6">
        <f t="shared" si="6"/>
        <v>1199600</v>
      </c>
    </row>
    <row r="36" spans="1:119" ht="28.8" x14ac:dyDescent="0.3">
      <c r="A36" s="1">
        <v>221764</v>
      </c>
      <c r="B36" s="2">
        <v>2708895</v>
      </c>
      <c r="C36" s="1" t="s">
        <v>517</v>
      </c>
      <c r="H36" s="2">
        <v>497939.76728899998</v>
      </c>
      <c r="I36" s="2">
        <v>2783.4569365699999</v>
      </c>
      <c r="J36" s="2">
        <v>497939.77148400003</v>
      </c>
      <c r="K36" s="2">
        <v>2783.4569365699999</v>
      </c>
      <c r="P36" s="1" t="s">
        <v>518</v>
      </c>
      <c r="Q36" s="1">
        <v>315417</v>
      </c>
      <c r="R36" s="1">
        <v>2708895</v>
      </c>
      <c r="S36" s="1" t="s">
        <v>517</v>
      </c>
      <c r="T36" s="1" t="s">
        <v>519</v>
      </c>
      <c r="U36" s="1" t="s">
        <v>114</v>
      </c>
      <c r="V36" s="2">
        <v>100</v>
      </c>
      <c r="Y36" s="1" t="s">
        <v>520</v>
      </c>
      <c r="AA36" s="1" t="s">
        <v>117</v>
      </c>
      <c r="AB36" s="1" t="s">
        <v>118</v>
      </c>
      <c r="AC36" s="1" t="s">
        <v>521</v>
      </c>
      <c r="AD36" s="1" t="s">
        <v>120</v>
      </c>
      <c r="AE36" s="1" t="s">
        <v>184</v>
      </c>
      <c r="AF36" s="1" t="s">
        <v>213</v>
      </c>
      <c r="AG36" s="1" t="s">
        <v>186</v>
      </c>
      <c r="AH36" s="1" t="s">
        <v>214</v>
      </c>
      <c r="AI36" s="1" t="s">
        <v>522</v>
      </c>
      <c r="AJ36" s="1" t="s">
        <v>523</v>
      </c>
      <c r="AM36" s="1">
        <v>0</v>
      </c>
      <c r="AN36" s="2">
        <v>0</v>
      </c>
      <c r="AS36" s="1" t="s">
        <v>129</v>
      </c>
      <c r="AT36" s="1" t="s">
        <v>118</v>
      </c>
      <c r="AV36" s="4" t="s">
        <v>238</v>
      </c>
      <c r="AW36" s="1" t="s">
        <v>132</v>
      </c>
      <c r="AX36" s="1" t="s">
        <v>133</v>
      </c>
      <c r="BA36" s="1" t="s">
        <v>134</v>
      </c>
      <c r="BD36" s="1" t="s">
        <v>524</v>
      </c>
      <c r="BE36" s="3">
        <v>41879</v>
      </c>
      <c r="BF36" s="1" t="s">
        <v>138</v>
      </c>
      <c r="BG36" s="2">
        <v>11.853</v>
      </c>
      <c r="BH36" s="2">
        <v>0</v>
      </c>
      <c r="BI36" s="2">
        <v>516316.68</v>
      </c>
      <c r="BJ36" s="2">
        <v>516316.68</v>
      </c>
      <c r="BK36" s="2">
        <v>0</v>
      </c>
      <c r="BL36" s="1" t="s">
        <v>184</v>
      </c>
      <c r="BM36" s="1" t="s">
        <v>287</v>
      </c>
      <c r="BP36" s="1" t="s">
        <v>140</v>
      </c>
      <c r="BQ36" s="1" t="s">
        <v>114</v>
      </c>
      <c r="BR36" s="1">
        <v>0</v>
      </c>
      <c r="BS36" s="1">
        <v>0</v>
      </c>
      <c r="BU36" s="1" t="s">
        <v>287</v>
      </c>
      <c r="BX36" s="1">
        <v>0</v>
      </c>
      <c r="BY36" s="1">
        <v>0</v>
      </c>
      <c r="BZ36" s="2">
        <v>0</v>
      </c>
      <c r="CA36" s="1" t="s">
        <v>142</v>
      </c>
      <c r="CB36" s="3">
        <v>41919</v>
      </c>
      <c r="CC36" s="1" t="s">
        <v>143</v>
      </c>
      <c r="CD36" s="1">
        <v>2019</v>
      </c>
      <c r="CE36" s="7">
        <v>0</v>
      </c>
      <c r="CF36" s="7">
        <v>0</v>
      </c>
      <c r="CG36" s="7">
        <v>0</v>
      </c>
      <c r="CH36" s="7">
        <v>0</v>
      </c>
      <c r="CI36" s="7">
        <v>0</v>
      </c>
      <c r="CJ36" s="7">
        <v>0</v>
      </c>
      <c r="CK36" s="7">
        <v>0</v>
      </c>
      <c r="CL36" s="7">
        <v>0</v>
      </c>
      <c r="CM36" s="7">
        <v>0</v>
      </c>
      <c r="CN36" s="7">
        <v>0</v>
      </c>
      <c r="CO36" s="7">
        <v>0</v>
      </c>
      <c r="CP36" s="1">
        <v>2018</v>
      </c>
      <c r="CQ36" s="7">
        <v>0</v>
      </c>
      <c r="CR36" s="7">
        <v>0</v>
      </c>
      <c r="CS36" s="7">
        <v>0</v>
      </c>
      <c r="CT36" s="7">
        <v>7228434</v>
      </c>
      <c r="CU36" s="7">
        <v>0</v>
      </c>
      <c r="CV36" s="7">
        <v>0</v>
      </c>
      <c r="CW36" s="7">
        <v>7228434</v>
      </c>
      <c r="CX36" s="7">
        <v>0</v>
      </c>
      <c r="CY36" s="7">
        <v>7228434</v>
      </c>
      <c r="CZ36" s="7">
        <v>0</v>
      </c>
      <c r="DA36" s="7">
        <v>7228434</v>
      </c>
      <c r="DB36" s="1">
        <v>2014</v>
      </c>
      <c r="DC36" s="1">
        <v>2581688</v>
      </c>
      <c r="DD36" s="1" t="s">
        <v>214</v>
      </c>
      <c r="DE36" s="1" t="s">
        <v>351</v>
      </c>
      <c r="DF36" s="2">
        <v>16.759599999999999</v>
      </c>
      <c r="DG36" s="2">
        <v>0.55250331468000002</v>
      </c>
      <c r="DH36" s="9">
        <f t="shared" si="0"/>
        <v>4.6612951546443945E-2</v>
      </c>
      <c r="DI36" s="7">
        <f t="shared" si="1"/>
        <v>14.000000929662006</v>
      </c>
      <c r="DJ36" s="5">
        <f t="shared" si="2"/>
        <v>336938.643798668</v>
      </c>
      <c r="DK36" s="5">
        <f t="shared" si="3"/>
        <v>18.900001255043708</v>
      </c>
      <c r="DL36" s="6">
        <f t="shared" si="4"/>
        <v>454867.16912820179</v>
      </c>
      <c r="DM36" s="11">
        <f>COUNTIF('Impacted Properties'!$A$1:$A$5,Export_Output_Green_1!R36)</f>
        <v>0</v>
      </c>
      <c r="DN36" s="6">
        <f t="shared" si="5"/>
        <v>67000</v>
      </c>
      <c r="DO36" s="6">
        <f t="shared" si="6"/>
        <v>521900</v>
      </c>
    </row>
    <row r="37" spans="1:119" x14ac:dyDescent="0.3">
      <c r="A37" s="1">
        <v>117938</v>
      </c>
      <c r="B37" s="2">
        <v>2708896</v>
      </c>
      <c r="C37" s="1" t="s">
        <v>525</v>
      </c>
      <c r="H37" s="2">
        <v>411256.13251099997</v>
      </c>
      <c r="I37" s="2">
        <v>2911.7162474100001</v>
      </c>
      <c r="J37" s="2">
        <v>411256.273438</v>
      </c>
      <c r="K37" s="2">
        <v>2911.71603121</v>
      </c>
      <c r="P37" s="1" t="s">
        <v>526</v>
      </c>
      <c r="Q37" s="1">
        <v>315418</v>
      </c>
      <c r="R37" s="1">
        <v>2708896</v>
      </c>
      <c r="S37" s="1" t="s">
        <v>525</v>
      </c>
      <c r="T37" s="1" t="s">
        <v>527</v>
      </c>
      <c r="U37" s="1" t="s">
        <v>114</v>
      </c>
      <c r="V37" s="2">
        <v>100</v>
      </c>
      <c r="Y37" s="1" t="s">
        <v>528</v>
      </c>
      <c r="AA37" s="1" t="s">
        <v>129</v>
      </c>
      <c r="AB37" s="1" t="s">
        <v>118</v>
      </c>
      <c r="AC37" s="1" t="s">
        <v>529</v>
      </c>
      <c r="AD37" s="1" t="s">
        <v>120</v>
      </c>
      <c r="AE37" s="1" t="s">
        <v>336</v>
      </c>
      <c r="AF37" s="1" t="s">
        <v>337</v>
      </c>
      <c r="AG37" s="1" t="s">
        <v>338</v>
      </c>
      <c r="AI37" s="1" t="s">
        <v>187</v>
      </c>
      <c r="AJ37" s="1" t="s">
        <v>530</v>
      </c>
      <c r="AM37" s="1">
        <v>0</v>
      </c>
      <c r="AN37" s="2">
        <v>0</v>
      </c>
      <c r="AW37" s="1" t="s">
        <v>132</v>
      </c>
      <c r="AX37" s="1" t="s">
        <v>133</v>
      </c>
      <c r="AZ37" s="1" t="s">
        <v>344</v>
      </c>
      <c r="BA37" s="1" t="s">
        <v>134</v>
      </c>
      <c r="BD37" s="1" t="s">
        <v>531</v>
      </c>
      <c r="BE37" s="3">
        <v>41879</v>
      </c>
      <c r="BF37" s="1" t="s">
        <v>200</v>
      </c>
      <c r="BG37" s="2">
        <v>9.4411000000000005</v>
      </c>
      <c r="BH37" s="2">
        <v>0</v>
      </c>
      <c r="BI37" s="2">
        <v>411254.32</v>
      </c>
      <c r="BJ37" s="2">
        <v>411254.32</v>
      </c>
      <c r="BK37" s="2">
        <v>0</v>
      </c>
      <c r="BL37" s="1" t="s">
        <v>336</v>
      </c>
      <c r="BM37" s="1" t="s">
        <v>348</v>
      </c>
      <c r="BP37" s="1" t="s">
        <v>140</v>
      </c>
      <c r="BQ37" s="1" t="s">
        <v>275</v>
      </c>
      <c r="BR37" s="1">
        <v>0</v>
      </c>
      <c r="BS37" s="1">
        <v>0</v>
      </c>
      <c r="BU37" s="1" t="s">
        <v>446</v>
      </c>
      <c r="BX37" s="1">
        <v>0</v>
      </c>
      <c r="BY37" s="1">
        <v>0</v>
      </c>
      <c r="BZ37" s="2">
        <v>0</v>
      </c>
      <c r="CA37" s="1" t="s">
        <v>142</v>
      </c>
      <c r="CB37" s="3">
        <v>41919</v>
      </c>
      <c r="CC37" s="1" t="s">
        <v>143</v>
      </c>
      <c r="CD37" s="1">
        <v>2019</v>
      </c>
      <c r="CE37" s="7">
        <v>0</v>
      </c>
      <c r="CF37" s="7">
        <v>0</v>
      </c>
      <c r="CG37" s="7">
        <v>0</v>
      </c>
      <c r="CH37" s="7">
        <v>0</v>
      </c>
      <c r="CI37" s="7">
        <v>0</v>
      </c>
      <c r="CJ37" s="7">
        <v>0</v>
      </c>
      <c r="CK37" s="7">
        <v>0</v>
      </c>
      <c r="CL37" s="7">
        <v>0</v>
      </c>
      <c r="CM37" s="7">
        <v>0</v>
      </c>
      <c r="CN37" s="7">
        <v>0</v>
      </c>
      <c r="CO37" s="7">
        <v>0</v>
      </c>
      <c r="CP37" s="1">
        <v>2018</v>
      </c>
      <c r="CQ37" s="7">
        <v>0</v>
      </c>
      <c r="CR37" s="7">
        <v>0</v>
      </c>
      <c r="CS37" s="7">
        <v>0</v>
      </c>
      <c r="CT37" s="7">
        <v>4112543</v>
      </c>
      <c r="CU37" s="7">
        <v>0</v>
      </c>
      <c r="CV37" s="7">
        <v>0</v>
      </c>
      <c r="CW37" s="7">
        <v>4112543</v>
      </c>
      <c r="CX37" s="7">
        <v>0</v>
      </c>
      <c r="CY37" s="7">
        <v>4112543</v>
      </c>
      <c r="CZ37" s="7">
        <v>0</v>
      </c>
      <c r="DA37" s="7">
        <v>4112543</v>
      </c>
      <c r="DB37" s="1">
        <v>2014</v>
      </c>
      <c r="DC37" s="1">
        <v>2629123</v>
      </c>
      <c r="DE37" s="1" t="s">
        <v>480</v>
      </c>
      <c r="DF37" s="2">
        <v>25.040600000000001</v>
      </c>
      <c r="DG37" s="2">
        <v>0.62904847890100002</v>
      </c>
      <c r="DH37" s="9">
        <f t="shared" si="0"/>
        <v>6.6628726820249715E-2</v>
      </c>
      <c r="DI37" s="7">
        <f t="shared" si="1"/>
        <v>9.9999995136829192</v>
      </c>
      <c r="DJ37" s="5">
        <f t="shared" si="2"/>
        <v>274013.50408353022</v>
      </c>
      <c r="DK37" s="5">
        <f t="shared" si="3"/>
        <v>13.499999343471941</v>
      </c>
      <c r="DL37" s="6">
        <f t="shared" si="4"/>
        <v>369918.23051276582</v>
      </c>
      <c r="DM37" s="11">
        <f>COUNTIF('Impacted Properties'!$A$1:$A$5,Export_Output_Green_1!R37)</f>
        <v>0</v>
      </c>
      <c r="DN37" s="6">
        <f t="shared" si="5"/>
        <v>67000</v>
      </c>
      <c r="DO37" s="6">
        <f t="shared" si="6"/>
        <v>437000</v>
      </c>
    </row>
    <row r="38" spans="1:119" ht="28.8" x14ac:dyDescent="0.3">
      <c r="A38" s="1">
        <v>41331</v>
      </c>
      <c r="B38" s="2">
        <v>2708897</v>
      </c>
      <c r="C38" s="1" t="s">
        <v>532</v>
      </c>
      <c r="H38" s="2">
        <v>431017.69155400002</v>
      </c>
      <c r="I38" s="2">
        <v>2695.0417271199999</v>
      </c>
      <c r="J38" s="2">
        <v>431017.8125</v>
      </c>
      <c r="K38" s="2">
        <v>2695.0410779399999</v>
      </c>
      <c r="P38" s="1" t="s">
        <v>533</v>
      </c>
      <c r="Q38" s="1">
        <v>315419</v>
      </c>
      <c r="R38" s="1">
        <v>2708897</v>
      </c>
      <c r="S38" s="1" t="s">
        <v>532</v>
      </c>
      <c r="T38" s="1" t="s">
        <v>527</v>
      </c>
      <c r="U38" s="1" t="s">
        <v>114</v>
      </c>
      <c r="V38" s="2">
        <v>100</v>
      </c>
      <c r="Y38" s="1" t="s">
        <v>528</v>
      </c>
      <c r="AA38" s="1" t="s">
        <v>129</v>
      </c>
      <c r="AB38" s="1" t="s">
        <v>118</v>
      </c>
      <c r="AC38" s="1" t="s">
        <v>529</v>
      </c>
      <c r="AD38" s="1" t="s">
        <v>120</v>
      </c>
      <c r="AE38" s="1" t="s">
        <v>534</v>
      </c>
      <c r="AF38" s="1" t="s">
        <v>535</v>
      </c>
      <c r="AG38" s="1" t="s">
        <v>536</v>
      </c>
      <c r="AH38" s="1" t="s">
        <v>480</v>
      </c>
      <c r="AI38" s="1" t="s">
        <v>537</v>
      </c>
      <c r="AJ38" s="1" t="s">
        <v>538</v>
      </c>
      <c r="AM38" s="1">
        <v>0</v>
      </c>
      <c r="AN38" s="2">
        <v>0</v>
      </c>
      <c r="AS38" s="1" t="s">
        <v>129</v>
      </c>
      <c r="AT38" s="1" t="s">
        <v>118</v>
      </c>
      <c r="AV38" s="4" t="s">
        <v>238</v>
      </c>
      <c r="AW38" s="1" t="s">
        <v>132</v>
      </c>
      <c r="AX38" s="1" t="s">
        <v>133</v>
      </c>
      <c r="AZ38" s="1" t="s">
        <v>344</v>
      </c>
      <c r="BA38" s="1" t="s">
        <v>134</v>
      </c>
      <c r="BD38" s="1" t="s">
        <v>531</v>
      </c>
      <c r="BE38" s="3">
        <v>41879</v>
      </c>
      <c r="BF38" s="1" t="s">
        <v>200</v>
      </c>
      <c r="BG38" s="2">
        <v>9.8199000000000005</v>
      </c>
      <c r="BH38" s="2">
        <v>0</v>
      </c>
      <c r="BI38" s="2">
        <v>427754.84</v>
      </c>
      <c r="BJ38" s="2">
        <v>427754.84</v>
      </c>
      <c r="BK38" s="2">
        <v>0</v>
      </c>
      <c r="BL38" s="1" t="s">
        <v>534</v>
      </c>
      <c r="BM38" s="1" t="s">
        <v>348</v>
      </c>
      <c r="BP38" s="1" t="s">
        <v>140</v>
      </c>
      <c r="BQ38" s="1" t="s">
        <v>275</v>
      </c>
      <c r="BR38" s="1">
        <v>0</v>
      </c>
      <c r="BS38" s="1">
        <v>0</v>
      </c>
      <c r="BU38" s="1" t="s">
        <v>539</v>
      </c>
      <c r="BX38" s="1">
        <v>0</v>
      </c>
      <c r="BY38" s="1">
        <v>0</v>
      </c>
      <c r="BZ38" s="2">
        <v>0</v>
      </c>
      <c r="CA38" s="1" t="s">
        <v>142</v>
      </c>
      <c r="CB38" s="3">
        <v>41919</v>
      </c>
      <c r="CC38" s="1" t="s">
        <v>143</v>
      </c>
      <c r="CD38" s="1">
        <v>2019</v>
      </c>
      <c r="CE38" s="7">
        <v>0</v>
      </c>
      <c r="CF38" s="7">
        <v>0</v>
      </c>
      <c r="CG38" s="7">
        <v>0</v>
      </c>
      <c r="CH38" s="7">
        <v>0</v>
      </c>
      <c r="CI38" s="7">
        <v>0</v>
      </c>
      <c r="CJ38" s="7">
        <v>0</v>
      </c>
      <c r="CK38" s="7">
        <v>0</v>
      </c>
      <c r="CL38" s="7">
        <v>0</v>
      </c>
      <c r="CM38" s="7">
        <v>0</v>
      </c>
      <c r="CN38" s="7">
        <v>0</v>
      </c>
      <c r="CO38" s="7">
        <v>0</v>
      </c>
      <c r="CP38" s="1">
        <v>2018</v>
      </c>
      <c r="CQ38" s="7">
        <v>0</v>
      </c>
      <c r="CR38" s="7">
        <v>0</v>
      </c>
      <c r="CS38" s="7">
        <v>0</v>
      </c>
      <c r="CT38" s="7">
        <v>4277548</v>
      </c>
      <c r="CU38" s="7">
        <v>0</v>
      </c>
      <c r="CV38" s="7">
        <v>0</v>
      </c>
      <c r="CW38" s="7">
        <v>4277548</v>
      </c>
      <c r="CX38" s="7">
        <v>0</v>
      </c>
      <c r="CY38" s="7">
        <v>4277548</v>
      </c>
      <c r="CZ38" s="7">
        <v>0</v>
      </c>
      <c r="DA38" s="7">
        <v>4277548</v>
      </c>
      <c r="DB38" s="1">
        <v>2014</v>
      </c>
      <c r="DC38" s="1">
        <v>943929</v>
      </c>
      <c r="DD38" s="1" t="s">
        <v>480</v>
      </c>
      <c r="DE38" s="1" t="s">
        <v>252</v>
      </c>
      <c r="DF38" s="2">
        <v>73.954099999999997</v>
      </c>
      <c r="DG38" s="2">
        <v>0.195399089123</v>
      </c>
      <c r="DH38" s="9">
        <f t="shared" si="0"/>
        <v>1.9898277064960571E-2</v>
      </c>
      <c r="DI38" s="7">
        <f t="shared" si="1"/>
        <v>9.9999990648849231</v>
      </c>
      <c r="DJ38" s="5">
        <f t="shared" si="2"/>
        <v>85115.83526266797</v>
      </c>
      <c r="DK38" s="5">
        <f t="shared" si="3"/>
        <v>13.499998737594646</v>
      </c>
      <c r="DL38" s="6">
        <f t="shared" si="4"/>
        <v>114906.37760460176</v>
      </c>
      <c r="DM38" s="11">
        <f>COUNTIF('Impacted Properties'!$A$1:$A$5,Export_Output_Green_1!R38)</f>
        <v>0</v>
      </c>
      <c r="DN38" s="6">
        <f t="shared" si="5"/>
        <v>67000</v>
      </c>
      <c r="DO38" s="6">
        <f t="shared" si="6"/>
        <v>182000</v>
      </c>
    </row>
    <row r="39" spans="1:119" ht="28.8" x14ac:dyDescent="0.3">
      <c r="A39" s="1">
        <v>159627</v>
      </c>
      <c r="B39" s="2">
        <v>2726328</v>
      </c>
      <c r="C39" s="1" t="s">
        <v>540</v>
      </c>
      <c r="H39" s="2">
        <v>0</v>
      </c>
      <c r="I39" s="2">
        <v>0</v>
      </c>
      <c r="J39" s="2">
        <v>649701.257813</v>
      </c>
      <c r="K39" s="2">
        <v>3257.6722234700001</v>
      </c>
      <c r="P39" s="1" t="s">
        <v>541</v>
      </c>
      <c r="Q39" s="1">
        <v>328013</v>
      </c>
      <c r="R39" s="1">
        <v>2726328</v>
      </c>
      <c r="S39" s="1" t="s">
        <v>540</v>
      </c>
      <c r="T39" s="1" t="s">
        <v>542</v>
      </c>
      <c r="U39" s="1" t="s">
        <v>114</v>
      </c>
      <c r="V39" s="2">
        <v>100</v>
      </c>
      <c r="W39" s="1" t="s">
        <v>543</v>
      </c>
      <c r="Y39" s="1" t="s">
        <v>544</v>
      </c>
      <c r="AA39" s="1" t="s">
        <v>545</v>
      </c>
      <c r="AB39" s="1" t="s">
        <v>211</v>
      </c>
      <c r="AC39" s="1" t="s">
        <v>546</v>
      </c>
      <c r="AD39" s="1" t="s">
        <v>120</v>
      </c>
      <c r="AE39" s="1" t="s">
        <v>547</v>
      </c>
      <c r="AF39" s="1" t="s">
        <v>548</v>
      </c>
      <c r="AG39" s="1" t="s">
        <v>549</v>
      </c>
      <c r="AH39" s="1" t="s">
        <v>389</v>
      </c>
      <c r="AI39" s="1" t="s">
        <v>124</v>
      </c>
      <c r="AJ39" s="1" t="s">
        <v>550</v>
      </c>
      <c r="AL39" s="1" t="s">
        <v>426</v>
      </c>
      <c r="AM39" s="1">
        <v>0</v>
      </c>
      <c r="AN39" s="2">
        <v>0</v>
      </c>
      <c r="AQ39" s="1" t="s">
        <v>128</v>
      </c>
      <c r="AS39" s="1" t="s">
        <v>193</v>
      </c>
      <c r="AT39" s="1" t="s">
        <v>118</v>
      </c>
      <c r="AV39" s="4" t="s">
        <v>551</v>
      </c>
      <c r="AW39" s="1" t="s">
        <v>173</v>
      </c>
      <c r="AX39" s="1" t="s">
        <v>133</v>
      </c>
      <c r="BA39" s="1" t="s">
        <v>196</v>
      </c>
      <c r="BD39" s="1" t="s">
        <v>552</v>
      </c>
      <c r="BE39" s="3">
        <v>42601</v>
      </c>
      <c r="BF39" s="1" t="s">
        <v>138</v>
      </c>
      <c r="BG39" s="2">
        <v>15.121</v>
      </c>
      <c r="BH39" s="2">
        <v>0</v>
      </c>
      <c r="BI39" s="2">
        <v>658670.76</v>
      </c>
      <c r="BJ39" s="2">
        <v>658670.76</v>
      </c>
      <c r="BK39" s="2">
        <v>49253</v>
      </c>
      <c r="BL39" s="1" t="s">
        <v>553</v>
      </c>
      <c r="BM39" s="1" t="s">
        <v>272</v>
      </c>
      <c r="BN39" s="1" t="s">
        <v>554</v>
      </c>
      <c r="BO39" s="1" t="s">
        <v>553</v>
      </c>
      <c r="BP39" s="1" t="s">
        <v>140</v>
      </c>
      <c r="BQ39" s="1" t="s">
        <v>275</v>
      </c>
      <c r="BR39" s="1">
        <v>2017</v>
      </c>
      <c r="BS39" s="1">
        <v>2017</v>
      </c>
      <c r="BU39" s="1" t="s">
        <v>272</v>
      </c>
      <c r="BX39" s="1">
        <v>1</v>
      </c>
      <c r="BY39" s="1">
        <v>0</v>
      </c>
      <c r="BZ39" s="2">
        <v>100</v>
      </c>
      <c r="CA39" s="1" t="s">
        <v>142</v>
      </c>
      <c r="CB39" s="3">
        <v>42341</v>
      </c>
      <c r="CC39" s="1" t="s">
        <v>143</v>
      </c>
      <c r="CD39" s="1">
        <v>2019</v>
      </c>
      <c r="CE39" s="7">
        <v>0</v>
      </c>
      <c r="CF39" s="7">
        <v>0</v>
      </c>
      <c r="CG39" s="7">
        <v>0</v>
      </c>
      <c r="CH39" s="7">
        <v>0</v>
      </c>
      <c r="CI39" s="7">
        <v>0</v>
      </c>
      <c r="CJ39" s="7">
        <v>0</v>
      </c>
      <c r="CK39" s="7">
        <v>0</v>
      </c>
      <c r="CL39" s="7">
        <v>0</v>
      </c>
      <c r="CM39" s="7">
        <v>0</v>
      </c>
      <c r="CN39" s="7">
        <v>0</v>
      </c>
      <c r="CO39" s="7">
        <v>0</v>
      </c>
      <c r="CP39" s="1">
        <v>2018</v>
      </c>
      <c r="CQ39" s="7">
        <v>0</v>
      </c>
      <c r="CR39" s="7">
        <v>7395720</v>
      </c>
      <c r="CS39" s="7">
        <v>0</v>
      </c>
      <c r="CT39" s="7">
        <v>7904280</v>
      </c>
      <c r="CU39" s="7">
        <v>0</v>
      </c>
      <c r="CV39" s="7">
        <v>0</v>
      </c>
      <c r="CW39" s="7">
        <v>15300000</v>
      </c>
      <c r="CX39" s="7">
        <v>0</v>
      </c>
      <c r="CY39" s="7">
        <v>15300000</v>
      </c>
      <c r="CZ39" s="7">
        <v>0</v>
      </c>
      <c r="DA39" s="7">
        <v>15300000</v>
      </c>
      <c r="DB39" s="1">
        <v>2016</v>
      </c>
      <c r="DC39" s="1">
        <v>2710732</v>
      </c>
      <c r="DD39" s="1" t="s">
        <v>262</v>
      </c>
      <c r="DE39" s="1" t="s">
        <v>555</v>
      </c>
      <c r="DF39" s="2">
        <v>16.061</v>
      </c>
      <c r="DG39" s="2">
        <v>0.29128748955400002</v>
      </c>
      <c r="DH39" s="9">
        <f t="shared" si="0"/>
        <v>1.9263771546458568E-2</v>
      </c>
      <c r="DI39" s="7">
        <f t="shared" si="1"/>
        <v>12.000350524137431</v>
      </c>
      <c r="DJ39" s="5">
        <f t="shared" si="2"/>
        <v>152266.24415924156</v>
      </c>
      <c r="DK39" s="5">
        <f t="shared" si="3"/>
        <v>16.200473207585532</v>
      </c>
      <c r="DL39" s="6">
        <f t="shared" si="4"/>
        <v>205559.42961497608</v>
      </c>
      <c r="DM39" s="11">
        <f>COUNTIF('Impacted Properties'!$A$1:$A$5,Export_Output_Green_1!R39)</f>
        <v>0</v>
      </c>
      <c r="DN39" s="6">
        <f t="shared" si="5"/>
        <v>67000</v>
      </c>
      <c r="DO39" s="6">
        <f t="shared" si="6"/>
        <v>272600</v>
      </c>
    </row>
    <row r="40" spans="1:119" ht="28.8" x14ac:dyDescent="0.3">
      <c r="A40" s="1">
        <v>81327</v>
      </c>
      <c r="B40" s="2">
        <v>2730301</v>
      </c>
      <c r="C40" s="1" t="s">
        <v>556</v>
      </c>
      <c r="D40" s="3">
        <v>38601</v>
      </c>
      <c r="H40" s="2">
        <v>1584042.4087</v>
      </c>
      <c r="I40" s="2">
        <v>6012.7860957900002</v>
      </c>
      <c r="J40" s="2">
        <v>2046657.8203100001</v>
      </c>
      <c r="K40" s="2">
        <v>6010.6986650700001</v>
      </c>
      <c r="P40" s="1" t="s">
        <v>557</v>
      </c>
      <c r="Q40" s="1">
        <v>330480</v>
      </c>
      <c r="R40" s="1">
        <v>2730301</v>
      </c>
      <c r="S40" s="1" t="s">
        <v>556</v>
      </c>
      <c r="T40" s="1" t="s">
        <v>558</v>
      </c>
      <c r="U40" s="1" t="s">
        <v>114</v>
      </c>
      <c r="V40" s="2">
        <v>100</v>
      </c>
      <c r="Y40" s="1" t="s">
        <v>559</v>
      </c>
      <c r="AA40" s="1" t="s">
        <v>560</v>
      </c>
      <c r="AB40" s="1" t="s">
        <v>118</v>
      </c>
      <c r="AC40" s="1" t="s">
        <v>561</v>
      </c>
      <c r="AD40" s="1" t="s">
        <v>120</v>
      </c>
      <c r="AE40" s="1" t="s">
        <v>184</v>
      </c>
      <c r="AF40" s="1" t="s">
        <v>213</v>
      </c>
      <c r="AG40" s="1" t="s">
        <v>186</v>
      </c>
      <c r="AH40" s="1" t="s">
        <v>214</v>
      </c>
      <c r="AI40" s="1" t="s">
        <v>354</v>
      </c>
      <c r="AJ40" s="1" t="s">
        <v>562</v>
      </c>
      <c r="AM40" s="1">
        <v>0</v>
      </c>
      <c r="AN40" s="2">
        <v>0</v>
      </c>
      <c r="AS40" s="1" t="s">
        <v>129</v>
      </c>
      <c r="AT40" s="1" t="s">
        <v>118</v>
      </c>
      <c r="AU40" s="1" t="s">
        <v>563</v>
      </c>
      <c r="AV40" s="4" t="s">
        <v>564</v>
      </c>
      <c r="AW40" s="1" t="s">
        <v>132</v>
      </c>
      <c r="AX40" s="1" t="s">
        <v>133</v>
      </c>
      <c r="BA40" s="1" t="s">
        <v>134</v>
      </c>
      <c r="BD40" s="1" t="s">
        <v>565</v>
      </c>
      <c r="BE40" s="3">
        <v>42550</v>
      </c>
      <c r="BF40" s="1" t="s">
        <v>302</v>
      </c>
      <c r="BG40" s="2">
        <v>47.387</v>
      </c>
      <c r="BH40" s="2">
        <v>0</v>
      </c>
      <c r="BI40" s="2">
        <v>2064177.72</v>
      </c>
      <c r="BJ40" s="2">
        <v>2064177.72</v>
      </c>
      <c r="BK40" s="2">
        <v>0</v>
      </c>
      <c r="BL40" s="1" t="s">
        <v>184</v>
      </c>
      <c r="BM40" s="1" t="s">
        <v>139</v>
      </c>
      <c r="BP40" s="1" t="s">
        <v>140</v>
      </c>
      <c r="BQ40" s="1" t="s">
        <v>114</v>
      </c>
      <c r="BR40" s="1">
        <v>0</v>
      </c>
      <c r="BS40" s="1">
        <v>0</v>
      </c>
      <c r="BU40" s="1" t="s">
        <v>160</v>
      </c>
      <c r="BX40" s="1">
        <v>0</v>
      </c>
      <c r="BY40" s="1">
        <v>0</v>
      </c>
      <c r="BZ40" s="2">
        <v>0</v>
      </c>
      <c r="CA40" s="1" t="s">
        <v>142</v>
      </c>
      <c r="CB40" s="3">
        <v>42401</v>
      </c>
      <c r="CC40" s="1" t="s">
        <v>143</v>
      </c>
      <c r="CD40" s="1">
        <v>2019</v>
      </c>
      <c r="CE40" s="7">
        <v>0</v>
      </c>
      <c r="CF40" s="7">
        <v>0</v>
      </c>
      <c r="CG40" s="7">
        <v>0</v>
      </c>
      <c r="CH40" s="7">
        <v>0</v>
      </c>
      <c r="CI40" s="7">
        <v>0</v>
      </c>
      <c r="CJ40" s="7">
        <v>0</v>
      </c>
      <c r="CK40" s="7">
        <v>0</v>
      </c>
      <c r="CL40" s="7">
        <v>0</v>
      </c>
      <c r="CM40" s="7">
        <v>0</v>
      </c>
      <c r="CN40" s="7">
        <v>0</v>
      </c>
      <c r="CO40" s="7">
        <v>0</v>
      </c>
      <c r="CP40" s="1">
        <v>2018</v>
      </c>
      <c r="CQ40" s="7">
        <v>0</v>
      </c>
      <c r="CR40" s="7">
        <v>0</v>
      </c>
      <c r="CS40" s="7">
        <v>0</v>
      </c>
      <c r="CT40" s="7">
        <v>0</v>
      </c>
      <c r="CU40" s="7">
        <v>7676</v>
      </c>
      <c r="CV40" s="7">
        <v>10320889</v>
      </c>
      <c r="CW40" s="7">
        <v>10320889</v>
      </c>
      <c r="CX40" s="7">
        <v>10313213</v>
      </c>
      <c r="CY40" s="7">
        <v>7676</v>
      </c>
      <c r="CZ40" s="7">
        <v>0</v>
      </c>
      <c r="DA40" s="7">
        <v>7676</v>
      </c>
      <c r="DB40" s="1">
        <v>0</v>
      </c>
      <c r="DC40" s="1">
        <v>0</v>
      </c>
      <c r="DF40" s="2">
        <v>0</v>
      </c>
      <c r="DG40" s="2">
        <v>5.8000700719399996</v>
      </c>
      <c r="DH40" s="9">
        <f t="shared" si="0"/>
        <v>0.12239791655812775</v>
      </c>
      <c r="DI40" s="7">
        <f t="shared" si="1"/>
        <v>5.000000193781764</v>
      </c>
      <c r="DJ40" s="5">
        <f t="shared" si="2"/>
        <v>1263255.3106276984</v>
      </c>
      <c r="DK40" s="5">
        <f t="shared" si="3"/>
        <v>12</v>
      </c>
      <c r="DL40" s="6">
        <f t="shared" si="4"/>
        <v>3031812.6280044769</v>
      </c>
      <c r="DM40" s="11">
        <f>COUNTIF('Impacted Properties'!$A$1:$A$5,Export_Output_Green_1!R40)</f>
        <v>0</v>
      </c>
      <c r="DN40" s="6">
        <f t="shared" si="5"/>
        <v>67000</v>
      </c>
      <c r="DO40" s="6">
        <f t="shared" si="6"/>
        <v>3098900</v>
      </c>
    </row>
    <row r="41" spans="1:119" ht="28.8" x14ac:dyDescent="0.3">
      <c r="A41" s="1">
        <v>101604</v>
      </c>
      <c r="B41" s="2">
        <v>2730302</v>
      </c>
      <c r="C41" s="1" t="s">
        <v>566</v>
      </c>
      <c r="D41" s="3">
        <v>38601</v>
      </c>
      <c r="H41" s="2">
        <v>2340502.96483</v>
      </c>
      <c r="I41" s="2">
        <v>8910.5190269600007</v>
      </c>
      <c r="J41" s="2">
        <v>4813721.2226600004</v>
      </c>
      <c r="K41" s="2">
        <v>11635.183921600001</v>
      </c>
      <c r="P41" s="1" t="s">
        <v>567</v>
      </c>
      <c r="Q41" s="1">
        <v>330481</v>
      </c>
      <c r="R41" s="1">
        <v>2730302</v>
      </c>
      <c r="S41" s="1" t="s">
        <v>566</v>
      </c>
      <c r="T41" s="1" t="s">
        <v>558</v>
      </c>
      <c r="U41" s="1" t="s">
        <v>114</v>
      </c>
      <c r="V41" s="2">
        <v>100</v>
      </c>
      <c r="Y41" s="1" t="s">
        <v>559</v>
      </c>
      <c r="AA41" s="1" t="s">
        <v>560</v>
      </c>
      <c r="AB41" s="1" t="s">
        <v>118</v>
      </c>
      <c r="AC41" s="1" t="s">
        <v>561</v>
      </c>
      <c r="AD41" s="1" t="s">
        <v>120</v>
      </c>
      <c r="AE41" s="1" t="s">
        <v>336</v>
      </c>
      <c r="AF41" s="1" t="s">
        <v>337</v>
      </c>
      <c r="AG41" s="1" t="s">
        <v>338</v>
      </c>
      <c r="AI41" s="1" t="s">
        <v>124</v>
      </c>
      <c r="AJ41" s="1" t="s">
        <v>568</v>
      </c>
      <c r="AM41" s="1">
        <v>0</v>
      </c>
      <c r="AN41" s="2">
        <v>0</v>
      </c>
      <c r="AQ41" s="1" t="s">
        <v>569</v>
      </c>
      <c r="AS41" s="1" t="s">
        <v>193</v>
      </c>
      <c r="AT41" s="1" t="s">
        <v>118</v>
      </c>
      <c r="AU41" s="1" t="s">
        <v>194</v>
      </c>
      <c r="AV41" s="4" t="s">
        <v>570</v>
      </c>
      <c r="AW41" s="1" t="s">
        <v>132</v>
      </c>
      <c r="AX41" s="1" t="s">
        <v>133</v>
      </c>
      <c r="BA41" s="1" t="s">
        <v>134</v>
      </c>
      <c r="BD41" s="1" t="s">
        <v>565</v>
      </c>
      <c r="BE41" s="3">
        <v>42550</v>
      </c>
      <c r="BF41" s="1" t="s">
        <v>302</v>
      </c>
      <c r="BG41" s="2">
        <v>111.42570000000001</v>
      </c>
      <c r="BH41" s="2">
        <v>0</v>
      </c>
      <c r="BI41" s="2">
        <v>4853703.4800000004</v>
      </c>
      <c r="BJ41" s="2">
        <v>4853703.4800000004</v>
      </c>
      <c r="BK41" s="2">
        <v>0</v>
      </c>
      <c r="BL41" s="1" t="s">
        <v>336</v>
      </c>
      <c r="BM41" s="1" t="s">
        <v>139</v>
      </c>
      <c r="BP41" s="1" t="s">
        <v>140</v>
      </c>
      <c r="BQ41" s="1" t="s">
        <v>114</v>
      </c>
      <c r="BR41" s="1">
        <v>0</v>
      </c>
      <c r="BS41" s="1">
        <v>0</v>
      </c>
      <c r="BU41" s="1" t="s">
        <v>141</v>
      </c>
      <c r="BX41" s="1">
        <v>0</v>
      </c>
      <c r="BY41" s="1">
        <v>0</v>
      </c>
      <c r="BZ41" s="2">
        <v>0</v>
      </c>
      <c r="CA41" s="1" t="s">
        <v>142</v>
      </c>
      <c r="CB41" s="3">
        <v>42401</v>
      </c>
      <c r="CC41" s="1" t="s">
        <v>143</v>
      </c>
      <c r="CD41" s="1">
        <v>2019</v>
      </c>
      <c r="CE41" s="7">
        <v>0</v>
      </c>
      <c r="CF41" s="7">
        <v>0</v>
      </c>
      <c r="CG41" s="7">
        <v>0</v>
      </c>
      <c r="CH41" s="7">
        <v>0</v>
      </c>
      <c r="CI41" s="7">
        <v>0</v>
      </c>
      <c r="CJ41" s="7">
        <v>0</v>
      </c>
      <c r="CK41" s="7">
        <v>0</v>
      </c>
      <c r="CL41" s="7">
        <v>0</v>
      </c>
      <c r="CM41" s="7">
        <v>0</v>
      </c>
      <c r="CN41" s="7">
        <v>0</v>
      </c>
      <c r="CO41" s="7">
        <v>0</v>
      </c>
      <c r="CP41" s="1">
        <v>2018</v>
      </c>
      <c r="CQ41" s="7">
        <v>0</v>
      </c>
      <c r="CR41" s="7">
        <v>0</v>
      </c>
      <c r="CS41" s="7">
        <v>0</v>
      </c>
      <c r="CT41" s="7">
        <v>0</v>
      </c>
      <c r="CU41" s="7">
        <v>13310</v>
      </c>
      <c r="CV41" s="7">
        <v>24268518</v>
      </c>
      <c r="CW41" s="7">
        <v>24268518</v>
      </c>
      <c r="CX41" s="7">
        <v>24255208</v>
      </c>
      <c r="CY41" s="7">
        <v>13310</v>
      </c>
      <c r="CZ41" s="7">
        <v>0</v>
      </c>
      <c r="DA41" s="7">
        <v>13310</v>
      </c>
      <c r="DB41" s="1">
        <v>0</v>
      </c>
      <c r="DC41" s="1">
        <v>0</v>
      </c>
      <c r="DF41" s="2">
        <v>0</v>
      </c>
      <c r="DG41" s="2">
        <v>0.82506072769399996</v>
      </c>
      <c r="DH41" s="9">
        <f t="shared" si="0"/>
        <v>7.4045819746596129E-3</v>
      </c>
      <c r="DI41" s="7">
        <f t="shared" si="1"/>
        <v>5.0000001236169451</v>
      </c>
      <c r="DJ41" s="5">
        <f t="shared" si="2"/>
        <v>179698.23093450235</v>
      </c>
      <c r="DK41" s="5">
        <f t="shared" si="3"/>
        <v>12</v>
      </c>
      <c r="DL41" s="6">
        <f t="shared" si="4"/>
        <v>431275.74358020769</v>
      </c>
      <c r="DM41" s="11">
        <f>COUNTIF('Impacted Properties'!$A$1:$A$5,Export_Output_Green_1!R41)</f>
        <v>0</v>
      </c>
      <c r="DN41" s="6">
        <f t="shared" si="5"/>
        <v>67000</v>
      </c>
      <c r="DO41" s="6">
        <f t="shared" si="6"/>
        <v>498300</v>
      </c>
    </row>
    <row r="42" spans="1:119" x14ac:dyDescent="0.3">
      <c r="A42" s="1">
        <v>123730</v>
      </c>
      <c r="B42" s="2">
        <v>2748159</v>
      </c>
      <c r="C42" s="1" t="s">
        <v>571</v>
      </c>
      <c r="D42" s="3">
        <v>39138</v>
      </c>
      <c r="H42" s="2">
        <v>2657540.0020699999</v>
      </c>
      <c r="I42" s="2">
        <v>7084.8884673000002</v>
      </c>
      <c r="J42" s="2">
        <v>811232</v>
      </c>
      <c r="K42" s="2">
        <v>3653.5247127900002</v>
      </c>
      <c r="P42" s="1" t="s">
        <v>572</v>
      </c>
      <c r="Q42" s="1">
        <v>345610</v>
      </c>
      <c r="R42" s="1">
        <v>2748159</v>
      </c>
      <c r="S42" s="1" t="s">
        <v>571</v>
      </c>
      <c r="T42" s="1" t="s">
        <v>573</v>
      </c>
      <c r="U42" s="1" t="s">
        <v>114</v>
      </c>
      <c r="V42" s="2">
        <v>100</v>
      </c>
      <c r="W42" s="1" t="s">
        <v>363</v>
      </c>
      <c r="Y42" s="1" t="s">
        <v>243</v>
      </c>
      <c r="AA42" s="1" t="s">
        <v>129</v>
      </c>
      <c r="AB42" s="1" t="s">
        <v>118</v>
      </c>
      <c r="AC42" s="1" t="s">
        <v>244</v>
      </c>
      <c r="AD42" s="1" t="s">
        <v>120</v>
      </c>
      <c r="AE42" s="1" t="s">
        <v>366</v>
      </c>
      <c r="AF42" s="1" t="s">
        <v>367</v>
      </c>
      <c r="AG42" s="1" t="s">
        <v>368</v>
      </c>
      <c r="AI42" s="1" t="s">
        <v>215</v>
      </c>
      <c r="AJ42" s="1" t="s">
        <v>574</v>
      </c>
      <c r="AL42" s="1" t="s">
        <v>246</v>
      </c>
      <c r="AM42" s="1">
        <v>0</v>
      </c>
      <c r="AN42" s="2">
        <v>0</v>
      </c>
      <c r="AW42" s="1" t="s">
        <v>173</v>
      </c>
      <c r="AX42" s="1" t="s">
        <v>133</v>
      </c>
      <c r="BA42" s="1" t="s">
        <v>196</v>
      </c>
      <c r="BD42" s="1" t="s">
        <v>575</v>
      </c>
      <c r="BE42" s="3">
        <v>42705</v>
      </c>
      <c r="BF42" s="1" t="s">
        <v>138</v>
      </c>
      <c r="BG42" s="2">
        <v>18.734999999999999</v>
      </c>
      <c r="BH42" s="2">
        <v>0</v>
      </c>
      <c r="BI42" s="2">
        <v>816096.6</v>
      </c>
      <c r="BJ42" s="2">
        <v>816096.6</v>
      </c>
      <c r="BK42" s="2">
        <v>0</v>
      </c>
      <c r="BL42" s="1" t="s">
        <v>366</v>
      </c>
      <c r="BM42" s="1" t="s">
        <v>139</v>
      </c>
      <c r="BP42" s="1" t="s">
        <v>140</v>
      </c>
      <c r="BQ42" s="1" t="s">
        <v>114</v>
      </c>
      <c r="BR42" s="1">
        <v>0</v>
      </c>
      <c r="BS42" s="1">
        <v>0</v>
      </c>
      <c r="BU42" s="1" t="s">
        <v>141</v>
      </c>
      <c r="BX42" s="1">
        <v>0</v>
      </c>
      <c r="BY42" s="1">
        <v>0</v>
      </c>
      <c r="BZ42" s="2">
        <v>0</v>
      </c>
      <c r="CA42" s="1" t="s">
        <v>142</v>
      </c>
      <c r="CB42" s="3">
        <v>42745</v>
      </c>
      <c r="CC42" s="1" t="s">
        <v>143</v>
      </c>
      <c r="CD42" s="1">
        <v>2019</v>
      </c>
      <c r="CE42" s="7">
        <v>0</v>
      </c>
      <c r="CF42" s="7">
        <v>0</v>
      </c>
      <c r="CG42" s="7">
        <v>0</v>
      </c>
      <c r="CH42" s="7">
        <v>0</v>
      </c>
      <c r="CI42" s="7">
        <v>0</v>
      </c>
      <c r="CJ42" s="7">
        <v>0</v>
      </c>
      <c r="CK42" s="7">
        <v>0</v>
      </c>
      <c r="CL42" s="7">
        <v>0</v>
      </c>
      <c r="CM42" s="7">
        <v>0</v>
      </c>
      <c r="CN42" s="7">
        <v>0</v>
      </c>
      <c r="CO42" s="7">
        <v>0</v>
      </c>
      <c r="CP42" s="1">
        <v>2018</v>
      </c>
      <c r="CQ42" s="7">
        <v>0</v>
      </c>
      <c r="CR42" s="7">
        <v>0</v>
      </c>
      <c r="CS42" s="7">
        <v>0</v>
      </c>
      <c r="CT42" s="7">
        <v>0</v>
      </c>
      <c r="CU42" s="7">
        <v>2576</v>
      </c>
      <c r="CV42" s="7">
        <v>5176372</v>
      </c>
      <c r="CW42" s="7">
        <v>5176372</v>
      </c>
      <c r="CX42" s="7">
        <v>5173796</v>
      </c>
      <c r="CY42" s="7">
        <v>2576</v>
      </c>
      <c r="CZ42" s="7">
        <v>0</v>
      </c>
      <c r="DA42" s="7">
        <v>2576</v>
      </c>
      <c r="DB42" s="1">
        <v>2017</v>
      </c>
      <c r="DC42" s="1">
        <v>2619050</v>
      </c>
      <c r="DE42" s="1" t="s">
        <v>377</v>
      </c>
      <c r="DF42" s="2">
        <v>38.299999999999997</v>
      </c>
      <c r="DG42" s="2">
        <v>1.97171675631E-3</v>
      </c>
      <c r="DH42" s="9">
        <f t="shared" si="0"/>
        <v>1.0524242093995196E-4</v>
      </c>
      <c r="DI42" s="7">
        <f t="shared" si="1"/>
        <v>6.3428422566642233</v>
      </c>
      <c r="DJ42" s="5">
        <f t="shared" si="2"/>
        <v>544.77392096578092</v>
      </c>
      <c r="DK42" s="5">
        <f t="shared" si="3"/>
        <v>12</v>
      </c>
      <c r="DL42" s="6">
        <f t="shared" si="4"/>
        <v>1030.6557828583632</v>
      </c>
      <c r="DM42" s="11">
        <f>COUNTIF('Impacted Properties'!$A$1:$A$5,Export_Output_Green_1!R42)</f>
        <v>0</v>
      </c>
      <c r="DN42" s="6">
        <f t="shared" si="5"/>
        <v>11000</v>
      </c>
      <c r="DO42" s="6">
        <f t="shared" si="6"/>
        <v>12100</v>
      </c>
    </row>
    <row r="43" spans="1:119" ht="28.8" x14ac:dyDescent="0.3">
      <c r="A43" s="1">
        <v>265874</v>
      </c>
      <c r="B43" s="2">
        <v>2751969</v>
      </c>
      <c r="C43" s="1" t="s">
        <v>576</v>
      </c>
      <c r="H43" s="2">
        <v>451709.00243400002</v>
      </c>
      <c r="I43" s="2">
        <v>2693.7155102900001</v>
      </c>
      <c r="J43" s="2">
        <v>451709.02539099997</v>
      </c>
      <c r="K43" s="2">
        <v>2693.7154517899999</v>
      </c>
      <c r="P43" s="1" t="s">
        <v>577</v>
      </c>
      <c r="Q43" s="1">
        <v>348712</v>
      </c>
      <c r="R43" s="1">
        <v>2751969</v>
      </c>
      <c r="S43" s="1" t="s">
        <v>576</v>
      </c>
      <c r="T43" s="1" t="s">
        <v>578</v>
      </c>
      <c r="U43" s="1" t="s">
        <v>114</v>
      </c>
      <c r="V43" s="2">
        <v>100</v>
      </c>
      <c r="Y43" s="1" t="s">
        <v>579</v>
      </c>
      <c r="AA43" s="1" t="s">
        <v>580</v>
      </c>
      <c r="AB43" s="1" t="s">
        <v>118</v>
      </c>
      <c r="AC43" s="1" t="s">
        <v>581</v>
      </c>
      <c r="AD43" s="1" t="s">
        <v>120</v>
      </c>
      <c r="AE43" s="1" t="s">
        <v>582</v>
      </c>
      <c r="AF43" s="1" t="s">
        <v>583</v>
      </c>
      <c r="AG43" s="1" t="s">
        <v>584</v>
      </c>
      <c r="AH43" s="1" t="s">
        <v>389</v>
      </c>
      <c r="AI43" s="1" t="s">
        <v>124</v>
      </c>
      <c r="AJ43" s="1" t="s">
        <v>585</v>
      </c>
      <c r="AL43" s="1" t="s">
        <v>426</v>
      </c>
      <c r="AM43" s="1">
        <v>0</v>
      </c>
      <c r="AN43" s="2">
        <v>0</v>
      </c>
      <c r="AO43" s="1" t="s">
        <v>586</v>
      </c>
      <c r="AP43" s="1" t="s">
        <v>266</v>
      </c>
      <c r="AQ43" s="1" t="s">
        <v>191</v>
      </c>
      <c r="AR43" s="1" t="s">
        <v>267</v>
      </c>
      <c r="AS43" s="1" t="s">
        <v>193</v>
      </c>
      <c r="AT43" s="1" t="s">
        <v>118</v>
      </c>
      <c r="AU43" s="1" t="s">
        <v>194</v>
      </c>
      <c r="AV43" s="4" t="s">
        <v>587</v>
      </c>
      <c r="AW43" s="1" t="s">
        <v>173</v>
      </c>
      <c r="AX43" s="1" t="s">
        <v>133</v>
      </c>
      <c r="AY43" s="1" t="s">
        <v>491</v>
      </c>
      <c r="AZ43" s="1" t="s">
        <v>344</v>
      </c>
      <c r="BA43" s="1" t="s">
        <v>492</v>
      </c>
      <c r="BB43" s="1" t="s">
        <v>588</v>
      </c>
      <c r="BC43" s="1" t="s">
        <v>589</v>
      </c>
      <c r="BD43" s="1" t="s">
        <v>590</v>
      </c>
      <c r="BE43" s="3">
        <v>42157</v>
      </c>
      <c r="BF43" s="1" t="s">
        <v>591</v>
      </c>
      <c r="BG43" s="2">
        <v>10.445</v>
      </c>
      <c r="BH43" s="2">
        <v>0</v>
      </c>
      <c r="BI43" s="2">
        <v>454984.2</v>
      </c>
      <c r="BJ43" s="2">
        <v>454984.2</v>
      </c>
      <c r="BK43" s="2">
        <v>66111</v>
      </c>
      <c r="BL43" s="1" t="s">
        <v>592</v>
      </c>
      <c r="BM43" s="1" t="s">
        <v>593</v>
      </c>
      <c r="BN43" s="1" t="s">
        <v>594</v>
      </c>
      <c r="BO43" s="1" t="s">
        <v>595</v>
      </c>
      <c r="BP43" s="1" t="s">
        <v>140</v>
      </c>
      <c r="BQ43" s="1" t="s">
        <v>275</v>
      </c>
      <c r="BR43" s="1">
        <v>2016</v>
      </c>
      <c r="BS43" s="1">
        <v>2016</v>
      </c>
      <c r="BU43" s="1" t="s">
        <v>272</v>
      </c>
      <c r="BX43" s="1">
        <v>2</v>
      </c>
      <c r="BY43" s="1">
        <v>0</v>
      </c>
      <c r="BZ43" s="2">
        <v>100</v>
      </c>
      <c r="CA43" s="1" t="s">
        <v>142</v>
      </c>
      <c r="CB43" s="3">
        <v>42788</v>
      </c>
      <c r="CC43" s="1" t="s">
        <v>143</v>
      </c>
      <c r="CD43" s="1">
        <v>2019</v>
      </c>
      <c r="CE43" s="7">
        <v>0</v>
      </c>
      <c r="CF43" s="7">
        <v>0</v>
      </c>
      <c r="CG43" s="7">
        <v>0</v>
      </c>
      <c r="CH43" s="7">
        <v>0</v>
      </c>
      <c r="CI43" s="7">
        <v>0</v>
      </c>
      <c r="CJ43" s="7">
        <v>0</v>
      </c>
      <c r="CK43" s="7">
        <v>0</v>
      </c>
      <c r="CL43" s="7">
        <v>0</v>
      </c>
      <c r="CM43" s="7">
        <v>0</v>
      </c>
      <c r="CN43" s="7">
        <v>0</v>
      </c>
      <c r="CO43" s="7">
        <v>0</v>
      </c>
      <c r="CP43" s="1">
        <v>2018</v>
      </c>
      <c r="CQ43" s="7">
        <v>0</v>
      </c>
      <c r="CR43" s="7">
        <v>10291033</v>
      </c>
      <c r="CS43" s="7">
        <v>0</v>
      </c>
      <c r="CT43" s="7">
        <v>5459810</v>
      </c>
      <c r="CU43" s="7">
        <v>0</v>
      </c>
      <c r="CV43" s="7">
        <v>0</v>
      </c>
      <c r="CW43" s="7">
        <v>15750843</v>
      </c>
      <c r="CX43" s="7">
        <v>0</v>
      </c>
      <c r="CY43" s="7">
        <v>15750843</v>
      </c>
      <c r="CZ43" s="7">
        <v>0</v>
      </c>
      <c r="DA43" s="7">
        <v>15750843</v>
      </c>
      <c r="DB43" s="1">
        <v>0</v>
      </c>
      <c r="DC43" s="1">
        <v>0</v>
      </c>
      <c r="DF43" s="2">
        <v>0</v>
      </c>
      <c r="DG43" s="2">
        <v>0.406042258579</v>
      </c>
      <c r="DH43" s="9">
        <f t="shared" si="0"/>
        <v>3.8874318676783148E-2</v>
      </c>
      <c r="DI43" s="7">
        <f t="shared" si="1"/>
        <v>11.999999120848592</v>
      </c>
      <c r="DJ43" s="5">
        <f t="shared" si="2"/>
        <v>212246.3938546874</v>
      </c>
      <c r="DK43" s="5">
        <f t="shared" si="3"/>
        <v>16.199998813145601</v>
      </c>
      <c r="DL43" s="6">
        <f t="shared" si="4"/>
        <v>286532.63170382805</v>
      </c>
      <c r="DM43" s="11">
        <f>COUNTIF('Impacted Properties'!$A$1:$A$5,Export_Output_Green_1!R43)</f>
        <v>1</v>
      </c>
      <c r="DN43" s="6">
        <f t="shared" si="5"/>
        <v>67000</v>
      </c>
      <c r="DO43" s="6">
        <f t="shared" si="6"/>
        <v>0</v>
      </c>
    </row>
    <row r="44" spans="1:119" ht="28.8" x14ac:dyDescent="0.3">
      <c r="A44" s="1">
        <v>65686</v>
      </c>
      <c r="B44" s="2">
        <v>2760126</v>
      </c>
      <c r="C44" s="1" t="s">
        <v>596</v>
      </c>
      <c r="H44" s="2">
        <v>0</v>
      </c>
      <c r="I44" s="2">
        <v>0</v>
      </c>
      <c r="J44" s="2">
        <v>63502.1542969</v>
      </c>
      <c r="K44" s="2">
        <v>1043.53564929</v>
      </c>
      <c r="P44" s="1" t="s">
        <v>597</v>
      </c>
      <c r="Q44" s="1">
        <v>355013</v>
      </c>
      <c r="R44" s="1">
        <v>2760126</v>
      </c>
      <c r="S44" s="1" t="s">
        <v>596</v>
      </c>
      <c r="T44" s="1" t="s">
        <v>598</v>
      </c>
      <c r="U44" s="1" t="s">
        <v>114</v>
      </c>
      <c r="V44" s="2">
        <v>100</v>
      </c>
      <c r="X44" s="1" t="s">
        <v>599</v>
      </c>
      <c r="Y44" s="1" t="s">
        <v>600</v>
      </c>
      <c r="AA44" s="1" t="s">
        <v>182</v>
      </c>
      <c r="AB44" s="1" t="s">
        <v>118</v>
      </c>
      <c r="AC44" s="1" t="s">
        <v>601</v>
      </c>
      <c r="AD44" s="1" t="s">
        <v>120</v>
      </c>
      <c r="AE44" s="1" t="s">
        <v>602</v>
      </c>
      <c r="AF44" s="1" t="s">
        <v>603</v>
      </c>
      <c r="AG44" s="1" t="s">
        <v>604</v>
      </c>
      <c r="AH44" s="1" t="s">
        <v>389</v>
      </c>
      <c r="AI44" s="1" t="s">
        <v>262</v>
      </c>
      <c r="AJ44" s="1" t="s">
        <v>605</v>
      </c>
      <c r="AL44" s="1" t="s">
        <v>606</v>
      </c>
      <c r="AM44" s="1">
        <v>0</v>
      </c>
      <c r="AN44" s="2">
        <v>0</v>
      </c>
      <c r="AO44" s="1" t="s">
        <v>607</v>
      </c>
      <c r="AP44" s="1" t="s">
        <v>393</v>
      </c>
      <c r="AQ44" s="1" t="s">
        <v>191</v>
      </c>
      <c r="AR44" s="1" t="s">
        <v>267</v>
      </c>
      <c r="AS44" s="1" t="s">
        <v>193</v>
      </c>
      <c r="AT44" s="1" t="s">
        <v>118</v>
      </c>
      <c r="AU44" s="1" t="s">
        <v>194</v>
      </c>
      <c r="AV44" s="4" t="s">
        <v>608</v>
      </c>
      <c r="AW44" s="1" t="s">
        <v>173</v>
      </c>
      <c r="AX44" s="1" t="s">
        <v>133</v>
      </c>
      <c r="BA44" s="1" t="s">
        <v>196</v>
      </c>
      <c r="BB44" s="1" t="s">
        <v>588</v>
      </c>
      <c r="BC44" s="1" t="s">
        <v>609</v>
      </c>
      <c r="BD44" s="1" t="s">
        <v>610</v>
      </c>
      <c r="BE44" s="3">
        <v>42738</v>
      </c>
      <c r="BF44" s="1" t="s">
        <v>591</v>
      </c>
      <c r="BG44" s="2">
        <v>1.468</v>
      </c>
      <c r="BH44" s="2">
        <v>0</v>
      </c>
      <c r="BI44" s="2">
        <v>63946.080000000002</v>
      </c>
      <c r="BJ44" s="2">
        <v>63946.080000000002</v>
      </c>
      <c r="BK44" s="2">
        <v>0</v>
      </c>
      <c r="BL44" s="1" t="s">
        <v>225</v>
      </c>
      <c r="BM44" s="1" t="s">
        <v>139</v>
      </c>
      <c r="BP44" s="1" t="s">
        <v>140</v>
      </c>
      <c r="BQ44" s="1" t="s">
        <v>114</v>
      </c>
      <c r="BR44" s="1">
        <v>0</v>
      </c>
      <c r="BS44" s="1">
        <v>0</v>
      </c>
      <c r="BU44" s="1" t="s">
        <v>160</v>
      </c>
      <c r="BX44" s="1">
        <v>0</v>
      </c>
      <c r="BY44" s="1">
        <v>0</v>
      </c>
      <c r="BZ44" s="2">
        <v>0</v>
      </c>
      <c r="CA44" s="1" t="s">
        <v>142</v>
      </c>
      <c r="CB44" s="3">
        <v>42928</v>
      </c>
      <c r="CC44" s="1" t="s">
        <v>143</v>
      </c>
      <c r="CD44" s="1">
        <v>2019</v>
      </c>
      <c r="CE44" s="7">
        <v>0</v>
      </c>
      <c r="CF44" s="7">
        <v>0</v>
      </c>
      <c r="CG44" s="7">
        <v>0</v>
      </c>
      <c r="CH44" s="7">
        <v>0</v>
      </c>
      <c r="CI44" s="7">
        <v>0</v>
      </c>
      <c r="CJ44" s="7">
        <v>0</v>
      </c>
      <c r="CK44" s="7">
        <v>0</v>
      </c>
      <c r="CL44" s="7">
        <v>0</v>
      </c>
      <c r="CM44" s="7">
        <v>0</v>
      </c>
      <c r="CN44" s="7">
        <v>0</v>
      </c>
      <c r="CO44" s="7">
        <v>0</v>
      </c>
      <c r="CP44" s="1">
        <v>2018</v>
      </c>
      <c r="CQ44" s="7">
        <v>0</v>
      </c>
      <c r="CR44" s="7">
        <v>0</v>
      </c>
      <c r="CS44" s="7">
        <v>0</v>
      </c>
      <c r="CT44" s="7">
        <v>0</v>
      </c>
      <c r="CU44" s="7">
        <v>203</v>
      </c>
      <c r="CV44" s="7">
        <v>767353</v>
      </c>
      <c r="CW44" s="7">
        <v>767353</v>
      </c>
      <c r="CX44" s="7">
        <v>767150</v>
      </c>
      <c r="CY44" s="7">
        <v>203</v>
      </c>
      <c r="CZ44" s="7">
        <v>0</v>
      </c>
      <c r="DA44" s="7">
        <v>203</v>
      </c>
      <c r="DB44" s="1">
        <v>0</v>
      </c>
      <c r="DC44" s="1">
        <v>0</v>
      </c>
      <c r="DF44" s="2">
        <v>0</v>
      </c>
      <c r="DG44" s="2">
        <v>6.5791226004000003E-3</v>
      </c>
      <c r="DH44" s="9">
        <f t="shared" si="0"/>
        <v>4.4816911446866484E-3</v>
      </c>
      <c r="DI44" s="7">
        <f t="shared" si="1"/>
        <v>12.000000625527006</v>
      </c>
      <c r="DJ44" s="5">
        <f t="shared" si="2"/>
        <v>3439.0391449487338</v>
      </c>
      <c r="DK44" s="5">
        <f t="shared" si="3"/>
        <v>16.20000084446146</v>
      </c>
      <c r="DL44" s="6">
        <f t="shared" si="4"/>
        <v>4642.7028456807911</v>
      </c>
      <c r="DM44" s="11">
        <f>COUNTIF('Impacted Properties'!$A$1:$A$5,Export_Output_Green_1!R44)</f>
        <v>0</v>
      </c>
      <c r="DN44" s="6">
        <f t="shared" si="5"/>
        <v>11000</v>
      </c>
      <c r="DO44" s="6">
        <f t="shared" si="6"/>
        <v>15700</v>
      </c>
    </row>
    <row r="45" spans="1:119" x14ac:dyDescent="0.3">
      <c r="A45" s="1">
        <v>27491</v>
      </c>
      <c r="B45" s="2">
        <v>2760323</v>
      </c>
      <c r="C45" s="1" t="s">
        <v>611</v>
      </c>
      <c r="H45" s="2">
        <v>0</v>
      </c>
      <c r="I45" s="2">
        <v>0</v>
      </c>
      <c r="J45" s="2">
        <v>6299.88671875</v>
      </c>
      <c r="K45" s="2">
        <v>330.00082823000002</v>
      </c>
      <c r="P45" s="1" t="s">
        <v>612</v>
      </c>
      <c r="Q45" s="1">
        <v>355192</v>
      </c>
      <c r="R45" s="1">
        <v>2760323</v>
      </c>
      <c r="S45" s="1" t="s">
        <v>611</v>
      </c>
      <c r="T45" s="1" t="s">
        <v>613</v>
      </c>
      <c r="U45" s="1" t="s">
        <v>114</v>
      </c>
      <c r="V45" s="2">
        <v>100</v>
      </c>
      <c r="W45" s="1" t="s">
        <v>363</v>
      </c>
      <c r="Y45" s="1" t="s">
        <v>614</v>
      </c>
      <c r="AA45" s="1" t="s">
        <v>322</v>
      </c>
      <c r="AB45" s="1" t="s">
        <v>118</v>
      </c>
      <c r="AC45" s="1" t="s">
        <v>615</v>
      </c>
      <c r="AD45" s="1" t="s">
        <v>120</v>
      </c>
      <c r="AE45" s="1" t="s">
        <v>366</v>
      </c>
      <c r="AF45" s="1" t="s">
        <v>367</v>
      </c>
      <c r="AG45" s="1" t="s">
        <v>368</v>
      </c>
      <c r="AI45" s="1" t="s">
        <v>616</v>
      </c>
      <c r="AJ45" s="1" t="s">
        <v>617</v>
      </c>
      <c r="AL45" s="1" t="s">
        <v>246</v>
      </c>
      <c r="AM45" s="1">
        <v>0</v>
      </c>
      <c r="AN45" s="2">
        <v>0</v>
      </c>
      <c r="AW45" s="1" t="s">
        <v>173</v>
      </c>
      <c r="AX45" s="1" t="s">
        <v>133</v>
      </c>
      <c r="AZ45" s="1" t="s">
        <v>344</v>
      </c>
      <c r="BA45" s="1" t="s">
        <v>196</v>
      </c>
      <c r="BB45" s="1" t="s">
        <v>618</v>
      </c>
      <c r="BC45" s="1" t="s">
        <v>619</v>
      </c>
      <c r="BD45" s="1" t="s">
        <v>620</v>
      </c>
      <c r="BE45" s="3">
        <v>37334</v>
      </c>
      <c r="BF45" s="1" t="s">
        <v>621</v>
      </c>
      <c r="BG45" s="2">
        <v>0.14499999999999999</v>
      </c>
      <c r="BH45" s="2">
        <v>0</v>
      </c>
      <c r="BI45" s="2">
        <v>6316.2</v>
      </c>
      <c r="BJ45" s="2">
        <v>6316.2</v>
      </c>
      <c r="BK45" s="2">
        <v>0</v>
      </c>
      <c r="BL45" s="1" t="s">
        <v>366</v>
      </c>
      <c r="BM45" s="1" t="s">
        <v>348</v>
      </c>
      <c r="BP45" s="1" t="s">
        <v>140</v>
      </c>
      <c r="BQ45" s="1" t="s">
        <v>275</v>
      </c>
      <c r="BR45" s="1">
        <v>0</v>
      </c>
      <c r="BS45" s="1">
        <v>0</v>
      </c>
      <c r="BU45" s="1" t="s">
        <v>287</v>
      </c>
      <c r="BX45" s="1">
        <v>0</v>
      </c>
      <c r="BY45" s="1">
        <v>0</v>
      </c>
      <c r="BZ45" s="2">
        <v>0</v>
      </c>
      <c r="CA45" s="1" t="s">
        <v>142</v>
      </c>
      <c r="CB45" s="3">
        <v>42930</v>
      </c>
      <c r="CC45" s="1" t="s">
        <v>143</v>
      </c>
      <c r="CD45" s="1">
        <v>2019</v>
      </c>
      <c r="CE45" s="7">
        <v>0</v>
      </c>
      <c r="CF45" s="7">
        <v>0</v>
      </c>
      <c r="CG45" s="7">
        <v>0</v>
      </c>
      <c r="CH45" s="7">
        <v>0</v>
      </c>
      <c r="CI45" s="7">
        <v>0</v>
      </c>
      <c r="CJ45" s="7">
        <v>0</v>
      </c>
      <c r="CK45" s="7">
        <v>0</v>
      </c>
      <c r="CL45" s="7">
        <v>0</v>
      </c>
      <c r="CM45" s="7">
        <v>0</v>
      </c>
      <c r="CN45" s="7">
        <v>0</v>
      </c>
      <c r="CO45" s="7">
        <v>0</v>
      </c>
      <c r="CP45" s="1">
        <v>2018</v>
      </c>
      <c r="CQ45" s="7">
        <v>0</v>
      </c>
      <c r="CR45" s="7">
        <v>0</v>
      </c>
      <c r="CS45" s="7">
        <v>0</v>
      </c>
      <c r="CT45" s="7">
        <v>37897</v>
      </c>
      <c r="CU45" s="7">
        <v>0</v>
      </c>
      <c r="CV45" s="7">
        <v>0</v>
      </c>
      <c r="CW45" s="7">
        <v>37897</v>
      </c>
      <c r="CX45" s="7">
        <v>0</v>
      </c>
      <c r="CY45" s="7">
        <v>37897</v>
      </c>
      <c r="CZ45" s="7">
        <v>0</v>
      </c>
      <c r="DA45" s="7">
        <v>37897</v>
      </c>
      <c r="DB45" s="1">
        <v>0</v>
      </c>
      <c r="DC45" s="1">
        <v>0</v>
      </c>
      <c r="DF45" s="2">
        <v>0</v>
      </c>
      <c r="DG45" s="2">
        <v>1.6994664924000001E-4</v>
      </c>
      <c r="DH45" s="9">
        <f t="shared" si="0"/>
        <v>1.1720458568275861E-3</v>
      </c>
      <c r="DI45" s="7">
        <f t="shared" si="1"/>
        <v>5.9999683353915332</v>
      </c>
      <c r="DJ45" s="5">
        <f t="shared" si="2"/>
        <v>44.417021836195033</v>
      </c>
      <c r="DK45" s="5">
        <f t="shared" si="3"/>
        <v>12</v>
      </c>
      <c r="DL45" s="6">
        <f t="shared" si="4"/>
        <v>88.834512490732806</v>
      </c>
      <c r="DM45" s="11">
        <f>COUNTIF('Impacted Properties'!$A$1:$A$5,Export_Output_Green_1!R45)</f>
        <v>0</v>
      </c>
      <c r="DN45" s="6">
        <f t="shared" si="5"/>
        <v>11000</v>
      </c>
      <c r="DO45" s="6">
        <f t="shared" si="6"/>
        <v>11100</v>
      </c>
    </row>
    <row r="46" spans="1:119" x14ac:dyDescent="0.3">
      <c r="A46" s="1">
        <v>51251</v>
      </c>
      <c r="B46" s="2">
        <v>2773481</v>
      </c>
      <c r="C46" s="1" t="s">
        <v>622</v>
      </c>
      <c r="H46" s="2">
        <v>5180459.9177999999</v>
      </c>
      <c r="I46" s="2">
        <v>9330.3684877199994</v>
      </c>
      <c r="J46" s="2">
        <v>1720998.875</v>
      </c>
      <c r="K46" s="2">
        <v>6182.1208652300002</v>
      </c>
      <c r="P46" s="1" t="s">
        <v>623</v>
      </c>
      <c r="Q46" s="1">
        <v>366638</v>
      </c>
      <c r="R46" s="1">
        <v>2773481</v>
      </c>
      <c r="S46" s="1" t="s">
        <v>622</v>
      </c>
      <c r="T46" s="1" t="s">
        <v>624</v>
      </c>
      <c r="U46" s="1" t="s">
        <v>114</v>
      </c>
      <c r="V46" s="2">
        <v>100</v>
      </c>
      <c r="Y46" s="1" t="s">
        <v>625</v>
      </c>
      <c r="AA46" s="1" t="s">
        <v>182</v>
      </c>
      <c r="AB46" s="1" t="s">
        <v>118</v>
      </c>
      <c r="AC46" s="1" t="s">
        <v>365</v>
      </c>
      <c r="AD46" s="1" t="s">
        <v>120</v>
      </c>
      <c r="AE46" s="1" t="s">
        <v>324</v>
      </c>
      <c r="AF46" s="1" t="s">
        <v>325</v>
      </c>
      <c r="AG46" s="1" t="s">
        <v>326</v>
      </c>
      <c r="AI46" s="1" t="s">
        <v>470</v>
      </c>
      <c r="AJ46" s="1" t="s">
        <v>626</v>
      </c>
      <c r="AM46" s="1">
        <v>0</v>
      </c>
      <c r="AN46" s="2">
        <v>0</v>
      </c>
      <c r="AW46" s="1" t="s">
        <v>132</v>
      </c>
      <c r="AX46" s="1" t="s">
        <v>133</v>
      </c>
      <c r="BA46" s="1" t="s">
        <v>134</v>
      </c>
      <c r="BD46" s="1" t="s">
        <v>627</v>
      </c>
      <c r="BE46" s="3">
        <v>43112</v>
      </c>
      <c r="BF46" s="1" t="s">
        <v>138</v>
      </c>
      <c r="BG46" s="2">
        <v>40</v>
      </c>
      <c r="BH46" s="2">
        <v>0</v>
      </c>
      <c r="BI46" s="2">
        <v>1742400</v>
      </c>
      <c r="BJ46" s="2">
        <v>1742400</v>
      </c>
      <c r="BK46" s="2">
        <v>0</v>
      </c>
      <c r="BL46" s="1" t="s">
        <v>324</v>
      </c>
      <c r="BM46" s="1" t="s">
        <v>139</v>
      </c>
      <c r="BP46" s="1" t="s">
        <v>140</v>
      </c>
      <c r="BQ46" s="1" t="s">
        <v>114</v>
      </c>
      <c r="BR46" s="1">
        <v>0</v>
      </c>
      <c r="BS46" s="1">
        <v>0</v>
      </c>
      <c r="BU46" s="1" t="s">
        <v>160</v>
      </c>
      <c r="BX46" s="1">
        <v>0</v>
      </c>
      <c r="BY46" s="1">
        <v>0</v>
      </c>
      <c r="BZ46" s="2">
        <v>0</v>
      </c>
      <c r="CA46" s="1" t="s">
        <v>142</v>
      </c>
      <c r="CB46" s="3">
        <v>43130</v>
      </c>
      <c r="CC46" s="1" t="s">
        <v>143</v>
      </c>
      <c r="CD46" s="1">
        <v>2019</v>
      </c>
      <c r="CE46" s="7">
        <v>0</v>
      </c>
      <c r="CF46" s="7">
        <v>0</v>
      </c>
      <c r="CG46" s="7">
        <v>0</v>
      </c>
      <c r="CH46" s="7">
        <v>0</v>
      </c>
      <c r="CI46" s="7">
        <v>0</v>
      </c>
      <c r="CJ46" s="7">
        <v>0</v>
      </c>
      <c r="CK46" s="7">
        <v>0</v>
      </c>
      <c r="CL46" s="7">
        <v>0</v>
      </c>
      <c r="CM46" s="7">
        <v>0</v>
      </c>
      <c r="CN46" s="7">
        <v>0</v>
      </c>
      <c r="CO46" s="7">
        <v>0</v>
      </c>
      <c r="CP46" s="1">
        <v>2018</v>
      </c>
      <c r="CQ46" s="7">
        <v>0</v>
      </c>
      <c r="CR46" s="7">
        <v>0</v>
      </c>
      <c r="CS46" s="7">
        <v>0</v>
      </c>
      <c r="CT46" s="7">
        <v>0</v>
      </c>
      <c r="CU46" s="7">
        <v>6480</v>
      </c>
      <c r="CV46" s="7">
        <v>20037600</v>
      </c>
      <c r="CW46" s="7">
        <v>20037600</v>
      </c>
      <c r="CX46" s="7">
        <v>20031120</v>
      </c>
      <c r="CY46" s="7">
        <v>6480</v>
      </c>
      <c r="CZ46" s="7">
        <v>0</v>
      </c>
      <c r="DA46" s="7">
        <v>6480</v>
      </c>
      <c r="DB46" s="1">
        <v>2018</v>
      </c>
      <c r="DC46" s="1">
        <v>2756807</v>
      </c>
      <c r="DE46" s="1" t="s">
        <v>252</v>
      </c>
      <c r="DF46" s="2">
        <v>76.319000000000003</v>
      </c>
      <c r="DG46" s="2">
        <v>3.7129971781100002</v>
      </c>
      <c r="DH46" s="9">
        <f t="shared" si="0"/>
        <v>9.2824929452750005E-2</v>
      </c>
      <c r="DI46" s="7">
        <f>(CW46-(CQ46+CR46))/BJ46</f>
        <v>11.5</v>
      </c>
      <c r="DJ46" s="5">
        <f t="shared" si="2"/>
        <v>1859988.8064024237</v>
      </c>
      <c r="DK46" s="5">
        <f t="shared" si="3"/>
        <v>15.525</v>
      </c>
      <c r="DL46" s="6">
        <f t="shared" si="4"/>
        <v>2510984.8886432718</v>
      </c>
      <c r="DM46" s="11">
        <f>COUNTIF('Impacted Properties'!$A$1:$A$5,Export_Output_Green_1!R46)</f>
        <v>0</v>
      </c>
      <c r="DN46" s="6">
        <f t="shared" si="5"/>
        <v>67000</v>
      </c>
      <c r="DO46" s="6">
        <f t="shared" si="6"/>
        <v>2578000</v>
      </c>
    </row>
    <row r="47" spans="1:119" x14ac:dyDescent="0.3">
      <c r="A47" s="1">
        <v>44578</v>
      </c>
      <c r="B47" s="2">
        <v>2777728</v>
      </c>
      <c r="C47" s="1" t="s">
        <v>628</v>
      </c>
      <c r="D47" s="3">
        <v>38725</v>
      </c>
      <c r="H47" s="2">
        <v>940105.90235300001</v>
      </c>
      <c r="I47" s="2">
        <v>3978.6536267800002</v>
      </c>
      <c r="J47" s="2">
        <v>5243.953125</v>
      </c>
      <c r="K47" s="2">
        <v>1021.8528674299999</v>
      </c>
      <c r="P47" s="1" t="s">
        <v>629</v>
      </c>
      <c r="Q47" s="1">
        <v>370332</v>
      </c>
      <c r="R47" s="1">
        <v>2777728</v>
      </c>
      <c r="S47" s="1" t="s">
        <v>628</v>
      </c>
      <c r="T47" s="1" t="s">
        <v>630</v>
      </c>
      <c r="U47" s="1" t="s">
        <v>114</v>
      </c>
      <c r="V47" s="2">
        <v>100</v>
      </c>
      <c r="Y47" s="1" t="s">
        <v>116</v>
      </c>
      <c r="AA47" s="1" t="s">
        <v>117</v>
      </c>
      <c r="AB47" s="1" t="s">
        <v>118</v>
      </c>
      <c r="AC47" s="1" t="s">
        <v>119</v>
      </c>
      <c r="AD47" s="1" t="s">
        <v>120</v>
      </c>
      <c r="AE47" s="1" t="s">
        <v>312</v>
      </c>
      <c r="AF47" s="1" t="s">
        <v>313</v>
      </c>
      <c r="AG47" s="1" t="s">
        <v>314</v>
      </c>
      <c r="AH47" s="1" t="s">
        <v>124</v>
      </c>
      <c r="AI47" s="1" t="s">
        <v>252</v>
      </c>
      <c r="AJ47" s="1" t="s">
        <v>631</v>
      </c>
      <c r="AL47" s="1" t="s">
        <v>126</v>
      </c>
      <c r="AM47" s="1">
        <v>0</v>
      </c>
      <c r="AN47" s="2">
        <v>0</v>
      </c>
      <c r="AW47" s="1" t="s">
        <v>132</v>
      </c>
      <c r="AX47" s="1" t="s">
        <v>133</v>
      </c>
      <c r="BA47" s="1" t="s">
        <v>134</v>
      </c>
      <c r="BD47" s="1" t="s">
        <v>632</v>
      </c>
      <c r="BE47" s="3">
        <v>43188</v>
      </c>
      <c r="BF47" s="1" t="s">
        <v>138</v>
      </c>
      <c r="BG47" s="2">
        <v>0.12039999999999999</v>
      </c>
      <c r="BH47" s="2">
        <v>0</v>
      </c>
      <c r="BI47" s="2">
        <v>5244.62</v>
      </c>
      <c r="BJ47" s="2">
        <v>5244.62</v>
      </c>
      <c r="BK47" s="2">
        <v>0</v>
      </c>
      <c r="BL47" s="1" t="s">
        <v>312</v>
      </c>
      <c r="BM47" s="1" t="s">
        <v>139</v>
      </c>
      <c r="BP47" s="1" t="s">
        <v>140</v>
      </c>
      <c r="BQ47" s="1" t="s">
        <v>114</v>
      </c>
      <c r="BR47" s="1">
        <v>0</v>
      </c>
      <c r="BS47" s="1">
        <v>0</v>
      </c>
      <c r="BU47" s="1" t="s">
        <v>160</v>
      </c>
      <c r="BX47" s="1">
        <v>0</v>
      </c>
      <c r="BY47" s="1">
        <v>0</v>
      </c>
      <c r="BZ47" s="2">
        <v>0</v>
      </c>
      <c r="CA47" s="1" t="s">
        <v>142</v>
      </c>
      <c r="CB47" s="3">
        <v>43227</v>
      </c>
      <c r="CC47" s="1" t="s">
        <v>143</v>
      </c>
      <c r="CD47" s="1">
        <v>2019</v>
      </c>
      <c r="CE47" s="7">
        <v>0</v>
      </c>
      <c r="CF47" s="7">
        <v>0</v>
      </c>
      <c r="CG47" s="7">
        <v>0</v>
      </c>
      <c r="CH47" s="7">
        <v>0</v>
      </c>
      <c r="CI47" s="7">
        <v>0</v>
      </c>
      <c r="CJ47" s="7">
        <v>0</v>
      </c>
      <c r="CK47" s="7">
        <v>0</v>
      </c>
      <c r="CL47" s="7">
        <v>0</v>
      </c>
      <c r="CM47" s="7">
        <v>0</v>
      </c>
      <c r="CN47" s="7">
        <v>0</v>
      </c>
      <c r="CO47" s="7">
        <v>0</v>
      </c>
      <c r="CP47" s="1">
        <v>0</v>
      </c>
      <c r="CQ47" s="7">
        <v>0</v>
      </c>
      <c r="CR47" s="7">
        <v>0</v>
      </c>
      <c r="CS47" s="7">
        <v>0</v>
      </c>
      <c r="CT47" s="7">
        <v>0</v>
      </c>
      <c r="CU47" s="7">
        <v>0</v>
      </c>
      <c r="CV47" s="7">
        <v>0</v>
      </c>
      <c r="CW47" s="7">
        <v>0</v>
      </c>
      <c r="CX47" s="7">
        <v>0</v>
      </c>
      <c r="CY47" s="7">
        <v>0</v>
      </c>
      <c r="CZ47" s="7">
        <v>0</v>
      </c>
      <c r="DA47" s="7">
        <v>0</v>
      </c>
      <c r="DB47" s="1">
        <v>2019</v>
      </c>
      <c r="DC47" s="1">
        <v>2531085</v>
      </c>
      <c r="DD47" s="1" t="s">
        <v>124</v>
      </c>
      <c r="DE47" s="1" t="s">
        <v>124</v>
      </c>
      <c r="DF47" s="2">
        <v>11.903</v>
      </c>
      <c r="DG47" s="2">
        <v>1.10441747928E-2</v>
      </c>
      <c r="DH47" s="9">
        <f t="shared" si="0"/>
        <v>9.1729096478747357E-2</v>
      </c>
      <c r="DI47" s="7">
        <f t="shared" si="1"/>
        <v>0</v>
      </c>
      <c r="DJ47" s="5">
        <f t="shared" si="2"/>
        <v>0</v>
      </c>
      <c r="DK47" s="5">
        <f t="shared" si="3"/>
        <v>12</v>
      </c>
      <c r="DL47" s="6">
        <f t="shared" si="4"/>
        <v>5773.0110476924165</v>
      </c>
      <c r="DM47" s="11">
        <f>COUNTIF('Impacted Properties'!$A$1:$A$5,Export_Output_Green_1!R47)</f>
        <v>0</v>
      </c>
      <c r="DN47" s="6">
        <f t="shared" si="5"/>
        <v>11000</v>
      </c>
      <c r="DO47" s="6">
        <f t="shared" si="6"/>
        <v>16800</v>
      </c>
    </row>
    <row r="48" spans="1:119" x14ac:dyDescent="0.3">
      <c r="A48" s="1">
        <v>201555</v>
      </c>
      <c r="B48" s="2">
        <v>2777789</v>
      </c>
      <c r="C48" s="1" t="s">
        <v>633</v>
      </c>
      <c r="H48" s="2">
        <v>934416.67587699997</v>
      </c>
      <c r="I48" s="2">
        <v>5924.3041582799997</v>
      </c>
      <c r="J48" s="2">
        <v>386.30859375</v>
      </c>
      <c r="K48" s="2">
        <v>94.803142500000007</v>
      </c>
      <c r="P48" s="1" t="s">
        <v>634</v>
      </c>
      <c r="Q48" s="1">
        <v>370385</v>
      </c>
      <c r="R48" s="1">
        <v>2777789</v>
      </c>
      <c r="S48" s="1" t="s">
        <v>633</v>
      </c>
      <c r="T48" s="1" t="s">
        <v>309</v>
      </c>
      <c r="U48" s="1" t="s">
        <v>114</v>
      </c>
      <c r="V48" s="2">
        <v>100</v>
      </c>
      <c r="Y48" s="1" t="s">
        <v>310</v>
      </c>
      <c r="AA48" s="1" t="s">
        <v>182</v>
      </c>
      <c r="AB48" s="1" t="s">
        <v>118</v>
      </c>
      <c r="AC48" s="1" t="s">
        <v>311</v>
      </c>
      <c r="AD48" s="1" t="s">
        <v>120</v>
      </c>
      <c r="AE48" s="1" t="s">
        <v>151</v>
      </c>
      <c r="AF48" s="1" t="s">
        <v>152</v>
      </c>
      <c r="AG48" s="1" t="s">
        <v>153</v>
      </c>
      <c r="AI48" s="1" t="s">
        <v>369</v>
      </c>
      <c r="AJ48" s="1" t="s">
        <v>635</v>
      </c>
      <c r="AM48" s="1">
        <v>0</v>
      </c>
      <c r="AN48" s="2">
        <v>0</v>
      </c>
      <c r="AW48" s="1" t="s">
        <v>132</v>
      </c>
      <c r="AX48" s="1" t="s">
        <v>133</v>
      </c>
      <c r="BA48" s="1" t="s">
        <v>134</v>
      </c>
      <c r="BG48" s="2">
        <v>8.8999999999999999E-3</v>
      </c>
      <c r="BH48" s="2">
        <v>0</v>
      </c>
      <c r="BI48" s="2">
        <v>387.68</v>
      </c>
      <c r="BJ48" s="2">
        <v>387.68</v>
      </c>
      <c r="BK48" s="2">
        <v>0</v>
      </c>
      <c r="BL48" s="1" t="s">
        <v>151</v>
      </c>
      <c r="BM48" s="1" t="s">
        <v>139</v>
      </c>
      <c r="BP48" s="1" t="s">
        <v>140</v>
      </c>
      <c r="BQ48" s="1" t="s">
        <v>114</v>
      </c>
      <c r="BR48" s="1">
        <v>0</v>
      </c>
      <c r="BS48" s="1">
        <v>0</v>
      </c>
      <c r="BU48" s="1" t="s">
        <v>160</v>
      </c>
      <c r="BX48" s="1">
        <v>0</v>
      </c>
      <c r="BY48" s="1">
        <v>0</v>
      </c>
      <c r="BZ48" s="2">
        <v>0</v>
      </c>
      <c r="CA48" s="1" t="s">
        <v>142</v>
      </c>
      <c r="CB48" s="3">
        <v>43227</v>
      </c>
      <c r="CC48" s="1" t="s">
        <v>143</v>
      </c>
      <c r="CD48" s="1">
        <v>2019</v>
      </c>
      <c r="CE48" s="7">
        <v>0</v>
      </c>
      <c r="CF48" s="7">
        <v>0</v>
      </c>
      <c r="CG48" s="7">
        <v>0</v>
      </c>
      <c r="CH48" s="7">
        <v>0</v>
      </c>
      <c r="CI48" s="7">
        <v>0</v>
      </c>
      <c r="CJ48" s="7">
        <v>0</v>
      </c>
      <c r="CK48" s="7">
        <v>0</v>
      </c>
      <c r="CL48" s="7">
        <v>0</v>
      </c>
      <c r="CM48" s="7">
        <v>0</v>
      </c>
      <c r="CN48" s="7">
        <v>0</v>
      </c>
      <c r="CO48" s="7">
        <v>0</v>
      </c>
      <c r="CP48" s="1">
        <v>0</v>
      </c>
      <c r="CQ48" s="7">
        <v>0</v>
      </c>
      <c r="CR48" s="7">
        <v>0</v>
      </c>
      <c r="CS48" s="7">
        <v>0</v>
      </c>
      <c r="CT48" s="7">
        <v>0</v>
      </c>
      <c r="CU48" s="7">
        <v>0</v>
      </c>
      <c r="CV48" s="7">
        <v>0</v>
      </c>
      <c r="CW48" s="7">
        <v>0</v>
      </c>
      <c r="CX48" s="7">
        <v>0</v>
      </c>
      <c r="CY48" s="7">
        <v>0</v>
      </c>
      <c r="CZ48" s="7">
        <v>0</v>
      </c>
      <c r="DA48" s="7">
        <v>0</v>
      </c>
      <c r="DB48" s="1">
        <v>2019</v>
      </c>
      <c r="DC48" s="1">
        <v>2655203</v>
      </c>
      <c r="DE48" s="1" t="s">
        <v>262</v>
      </c>
      <c r="DF48" s="2">
        <v>24.549700000000001</v>
      </c>
      <c r="DG48" s="2">
        <v>8.8684467529499995E-3</v>
      </c>
      <c r="DH48" s="9">
        <f t="shared" si="0"/>
        <v>0.99646497255082012</v>
      </c>
      <c r="DI48" s="7">
        <f t="shared" si="1"/>
        <v>0</v>
      </c>
      <c r="DJ48" s="5">
        <f t="shared" si="2"/>
        <v>0</v>
      </c>
      <c r="DK48" s="5">
        <f t="shared" si="3"/>
        <v>12</v>
      </c>
      <c r="DL48" s="6">
        <f t="shared" si="4"/>
        <v>4635.7144867020234</v>
      </c>
      <c r="DM48" s="11">
        <f>COUNTIF('Impacted Properties'!$A$1:$A$5,Export_Output_Green_1!R48)</f>
        <v>0</v>
      </c>
      <c r="DN48" s="6">
        <f t="shared" si="5"/>
        <v>11000</v>
      </c>
      <c r="DO48" s="6">
        <f t="shared" si="6"/>
        <v>15700</v>
      </c>
    </row>
    <row r="49" spans="1:119" x14ac:dyDescent="0.3">
      <c r="A49" s="1">
        <v>263626</v>
      </c>
      <c r="B49" s="2">
        <v>2777840</v>
      </c>
      <c r="C49" s="1" t="s">
        <v>636</v>
      </c>
      <c r="H49" s="2">
        <v>934416.67587699997</v>
      </c>
      <c r="I49" s="2">
        <v>5924.3041582799997</v>
      </c>
      <c r="J49" s="2">
        <v>907839.02539099997</v>
      </c>
      <c r="K49" s="2">
        <v>3983.2828757699999</v>
      </c>
      <c r="P49" s="1" t="s">
        <v>637</v>
      </c>
      <c r="Q49" s="1">
        <v>370435</v>
      </c>
      <c r="R49" s="1">
        <v>2777840</v>
      </c>
      <c r="S49" s="1" t="s">
        <v>636</v>
      </c>
      <c r="T49" s="1" t="s">
        <v>630</v>
      </c>
      <c r="U49" s="1" t="s">
        <v>114</v>
      </c>
      <c r="V49" s="2">
        <v>100</v>
      </c>
      <c r="Y49" s="1" t="s">
        <v>116</v>
      </c>
      <c r="AA49" s="1" t="s">
        <v>117</v>
      </c>
      <c r="AB49" s="1" t="s">
        <v>118</v>
      </c>
      <c r="AC49" s="1" t="s">
        <v>119</v>
      </c>
      <c r="AD49" s="1" t="s">
        <v>120</v>
      </c>
      <c r="AE49" s="1" t="s">
        <v>151</v>
      </c>
      <c r="AF49" s="1" t="s">
        <v>152</v>
      </c>
      <c r="AG49" s="1" t="s">
        <v>153</v>
      </c>
      <c r="AI49" s="1" t="s">
        <v>252</v>
      </c>
      <c r="AJ49" s="1" t="s">
        <v>638</v>
      </c>
      <c r="AM49" s="1">
        <v>0</v>
      </c>
      <c r="AN49" s="2">
        <v>0</v>
      </c>
      <c r="AW49" s="1" t="s">
        <v>132</v>
      </c>
      <c r="AX49" s="1" t="s">
        <v>133</v>
      </c>
      <c r="BA49" s="1" t="s">
        <v>134</v>
      </c>
      <c r="BD49" s="1" t="s">
        <v>632</v>
      </c>
      <c r="BE49" s="3">
        <v>43188</v>
      </c>
      <c r="BF49" s="1" t="s">
        <v>138</v>
      </c>
      <c r="BG49" s="2">
        <v>20.788599999999999</v>
      </c>
      <c r="BH49" s="2">
        <v>0</v>
      </c>
      <c r="BI49" s="2">
        <v>905551.42</v>
      </c>
      <c r="BJ49" s="2">
        <v>905551.42</v>
      </c>
      <c r="BK49" s="2">
        <v>0</v>
      </c>
      <c r="BL49" s="1" t="s">
        <v>151</v>
      </c>
      <c r="BM49" s="1" t="s">
        <v>139</v>
      </c>
      <c r="BP49" s="1" t="s">
        <v>140</v>
      </c>
      <c r="BQ49" s="1" t="s">
        <v>114</v>
      </c>
      <c r="BR49" s="1">
        <v>0</v>
      </c>
      <c r="BS49" s="1">
        <v>0</v>
      </c>
      <c r="BU49" s="1" t="s">
        <v>160</v>
      </c>
      <c r="BX49" s="1">
        <v>0</v>
      </c>
      <c r="BY49" s="1">
        <v>0</v>
      </c>
      <c r="BZ49" s="2">
        <v>0</v>
      </c>
      <c r="CA49" s="1" t="s">
        <v>142</v>
      </c>
      <c r="CB49" s="3">
        <v>43227</v>
      </c>
      <c r="CC49" s="1" t="s">
        <v>143</v>
      </c>
      <c r="CD49" s="1">
        <v>2019</v>
      </c>
      <c r="CE49" s="7">
        <v>0</v>
      </c>
      <c r="CF49" s="7">
        <v>0</v>
      </c>
      <c r="CG49" s="7">
        <v>0</v>
      </c>
      <c r="CH49" s="7">
        <v>0</v>
      </c>
      <c r="CI49" s="7">
        <v>0</v>
      </c>
      <c r="CJ49" s="7">
        <v>0</v>
      </c>
      <c r="CK49" s="7">
        <v>0</v>
      </c>
      <c r="CL49" s="7">
        <v>0</v>
      </c>
      <c r="CM49" s="7">
        <v>0</v>
      </c>
      <c r="CN49" s="7">
        <v>0</v>
      </c>
      <c r="CO49" s="7">
        <v>0</v>
      </c>
      <c r="CP49" s="1">
        <v>0</v>
      </c>
      <c r="CQ49" s="7">
        <v>0</v>
      </c>
      <c r="CR49" s="7">
        <v>0</v>
      </c>
      <c r="CS49" s="7">
        <v>0</v>
      </c>
      <c r="CT49" s="7">
        <v>0</v>
      </c>
      <c r="CU49" s="7">
        <v>0</v>
      </c>
      <c r="CV49" s="7">
        <v>0</v>
      </c>
      <c r="CW49" s="7">
        <v>0</v>
      </c>
      <c r="CX49" s="7">
        <v>0</v>
      </c>
      <c r="CY49" s="7">
        <v>0</v>
      </c>
      <c r="CZ49" s="7">
        <v>0</v>
      </c>
      <c r="DA49" s="7">
        <v>0</v>
      </c>
      <c r="DB49" s="1">
        <v>0</v>
      </c>
      <c r="DC49" s="1">
        <v>0</v>
      </c>
      <c r="DF49" s="2">
        <v>0</v>
      </c>
      <c r="DG49" s="2">
        <v>5.1877353314299999</v>
      </c>
      <c r="DH49" s="9">
        <f t="shared" si="0"/>
        <v>0.24954712238990334</v>
      </c>
      <c r="DI49" s="7">
        <f t="shared" si="1"/>
        <v>0</v>
      </c>
      <c r="DJ49" s="5">
        <f t="shared" si="2"/>
        <v>0</v>
      </c>
      <c r="DK49" s="5">
        <f t="shared" si="3"/>
        <v>12</v>
      </c>
      <c r="DL49" s="6">
        <f t="shared" si="4"/>
        <v>2711733.0124450894</v>
      </c>
      <c r="DM49" s="11">
        <f>COUNTIF('Impacted Properties'!$A$1:$A$5,Export_Output_Green_1!R49)</f>
        <v>0</v>
      </c>
      <c r="DN49" s="6">
        <f t="shared" si="5"/>
        <v>67000</v>
      </c>
      <c r="DO49" s="6">
        <f t="shared" si="6"/>
        <v>2778800</v>
      </c>
    </row>
    <row r="50" spans="1:119" x14ac:dyDescent="0.3">
      <c r="A50" s="1">
        <v>42819</v>
      </c>
      <c r="B50" s="2">
        <v>2777912</v>
      </c>
      <c r="C50" s="1" t="s">
        <v>639</v>
      </c>
      <c r="D50" s="3">
        <v>38725</v>
      </c>
      <c r="H50" s="2">
        <v>102978.96892</v>
      </c>
      <c r="I50" s="2">
        <v>2221.3914940200002</v>
      </c>
      <c r="J50" s="2">
        <v>249164.306641</v>
      </c>
      <c r="K50" s="2">
        <v>2285.0575161699999</v>
      </c>
      <c r="P50" s="1" t="s">
        <v>640</v>
      </c>
      <c r="Q50" s="1">
        <v>370506</v>
      </c>
      <c r="R50" s="1">
        <v>2777912</v>
      </c>
      <c r="S50" s="1" t="s">
        <v>639</v>
      </c>
      <c r="T50" s="1" t="s">
        <v>630</v>
      </c>
      <c r="U50" s="1" t="s">
        <v>114</v>
      </c>
      <c r="V50" s="2">
        <v>100</v>
      </c>
      <c r="Y50" s="1" t="s">
        <v>116</v>
      </c>
      <c r="AA50" s="1" t="s">
        <v>117</v>
      </c>
      <c r="AB50" s="1" t="s">
        <v>118</v>
      </c>
      <c r="AC50" s="1" t="s">
        <v>119</v>
      </c>
      <c r="AD50" s="1" t="s">
        <v>120</v>
      </c>
      <c r="AE50" s="1" t="s">
        <v>312</v>
      </c>
      <c r="AF50" s="1" t="s">
        <v>313</v>
      </c>
      <c r="AG50" s="1" t="s">
        <v>314</v>
      </c>
      <c r="AH50" s="1" t="s">
        <v>124</v>
      </c>
      <c r="AI50" s="1" t="s">
        <v>470</v>
      </c>
      <c r="AJ50" s="1" t="s">
        <v>641</v>
      </c>
      <c r="AL50" s="1" t="s">
        <v>126</v>
      </c>
      <c r="AM50" s="1">
        <v>0</v>
      </c>
      <c r="AN50" s="2">
        <v>0</v>
      </c>
      <c r="AW50" s="1" t="s">
        <v>132</v>
      </c>
      <c r="AX50" s="1" t="s">
        <v>133</v>
      </c>
      <c r="BA50" s="1" t="s">
        <v>134</v>
      </c>
      <c r="BD50" s="1" t="s">
        <v>632</v>
      </c>
      <c r="BE50" s="3">
        <v>43188</v>
      </c>
      <c r="BF50" s="1" t="s">
        <v>138</v>
      </c>
      <c r="BG50" s="2">
        <v>5.8019999999999996</v>
      </c>
      <c r="BH50" s="2">
        <v>0</v>
      </c>
      <c r="BI50" s="2">
        <v>252735.12</v>
      </c>
      <c r="BJ50" s="2">
        <v>252735.12</v>
      </c>
      <c r="BK50" s="2">
        <v>0</v>
      </c>
      <c r="BL50" s="1" t="s">
        <v>312</v>
      </c>
      <c r="BM50" s="1" t="s">
        <v>139</v>
      </c>
      <c r="BP50" s="1" t="s">
        <v>140</v>
      </c>
      <c r="BQ50" s="1" t="s">
        <v>114</v>
      </c>
      <c r="BR50" s="1">
        <v>0</v>
      </c>
      <c r="BS50" s="1">
        <v>0</v>
      </c>
      <c r="BU50" s="1" t="s">
        <v>160</v>
      </c>
      <c r="BX50" s="1">
        <v>0</v>
      </c>
      <c r="BY50" s="1">
        <v>0</v>
      </c>
      <c r="BZ50" s="2">
        <v>0</v>
      </c>
      <c r="CA50" s="1" t="s">
        <v>142</v>
      </c>
      <c r="CB50" s="3">
        <v>43227</v>
      </c>
      <c r="CC50" s="1" t="s">
        <v>143</v>
      </c>
      <c r="CD50" s="1">
        <v>2019</v>
      </c>
      <c r="CE50" s="7">
        <v>0</v>
      </c>
      <c r="CF50" s="7">
        <v>0</v>
      </c>
      <c r="CG50" s="7">
        <v>0</v>
      </c>
      <c r="CH50" s="7">
        <v>0</v>
      </c>
      <c r="CI50" s="7">
        <v>0</v>
      </c>
      <c r="CJ50" s="7">
        <v>0</v>
      </c>
      <c r="CK50" s="7">
        <v>0</v>
      </c>
      <c r="CL50" s="7">
        <v>0</v>
      </c>
      <c r="CM50" s="7">
        <v>0</v>
      </c>
      <c r="CN50" s="7">
        <v>0</v>
      </c>
      <c r="CO50" s="7">
        <v>0</v>
      </c>
      <c r="CP50" s="1">
        <v>0</v>
      </c>
      <c r="CQ50" s="7">
        <v>0</v>
      </c>
      <c r="CR50" s="7">
        <v>0</v>
      </c>
      <c r="CS50" s="7">
        <v>0</v>
      </c>
      <c r="CT50" s="7">
        <v>0</v>
      </c>
      <c r="CU50" s="7">
        <v>0</v>
      </c>
      <c r="CV50" s="7">
        <v>0</v>
      </c>
      <c r="CW50" s="7">
        <v>0</v>
      </c>
      <c r="CX50" s="7">
        <v>0</v>
      </c>
      <c r="CY50" s="7">
        <v>0</v>
      </c>
      <c r="CZ50" s="7">
        <v>0</v>
      </c>
      <c r="DA50" s="7">
        <v>0</v>
      </c>
      <c r="DB50" s="1">
        <v>0</v>
      </c>
      <c r="DC50" s="1">
        <v>0</v>
      </c>
      <c r="DF50" s="2">
        <v>0</v>
      </c>
      <c r="DG50" s="2">
        <v>2.84437978416</v>
      </c>
      <c r="DH50" s="9">
        <f t="shared" si="0"/>
        <v>0.49024125890382625</v>
      </c>
      <c r="DI50" s="7">
        <f t="shared" si="1"/>
        <v>0</v>
      </c>
      <c r="DJ50" s="5">
        <f t="shared" si="2"/>
        <v>0</v>
      </c>
      <c r="DK50" s="5">
        <f t="shared" si="3"/>
        <v>12</v>
      </c>
      <c r="DL50" s="6">
        <f t="shared" si="4"/>
        <v>1486814.2007761151</v>
      </c>
      <c r="DM50" s="11">
        <f>COUNTIF('Impacted Properties'!$A$1:$A$5,Export_Output_Green_1!R50)</f>
        <v>0</v>
      </c>
      <c r="DN50" s="6">
        <f t="shared" si="5"/>
        <v>67000</v>
      </c>
      <c r="DO50" s="6">
        <f t="shared" si="6"/>
        <v>1553900</v>
      </c>
    </row>
    <row r="51" spans="1:119" x14ac:dyDescent="0.3">
      <c r="A51" s="1">
        <v>320713</v>
      </c>
      <c r="B51" s="2">
        <v>2782108</v>
      </c>
      <c r="C51" s="1" t="s">
        <v>642</v>
      </c>
      <c r="D51" s="3">
        <v>39138</v>
      </c>
      <c r="H51" s="2">
        <v>2657540.0020699999</v>
      </c>
      <c r="I51" s="2">
        <v>7084.8884673000002</v>
      </c>
      <c r="J51" s="2">
        <v>133877.113281</v>
      </c>
      <c r="K51" s="2">
        <v>2344.9326417500001</v>
      </c>
      <c r="P51" s="1" t="s">
        <v>643</v>
      </c>
      <c r="Q51" s="1">
        <v>374522</v>
      </c>
      <c r="R51" s="1">
        <v>2782108</v>
      </c>
      <c r="S51" s="1" t="s">
        <v>642</v>
      </c>
      <c r="T51" s="1" t="s">
        <v>434</v>
      </c>
      <c r="U51" s="1" t="s">
        <v>114</v>
      </c>
      <c r="V51" s="2">
        <v>100</v>
      </c>
      <c r="W51" s="1" t="s">
        <v>363</v>
      </c>
      <c r="Y51" s="1" t="s">
        <v>435</v>
      </c>
      <c r="AA51" s="1" t="s">
        <v>436</v>
      </c>
      <c r="AB51" s="1" t="s">
        <v>118</v>
      </c>
      <c r="AC51" s="1" t="s">
        <v>437</v>
      </c>
      <c r="AD51" s="1" t="s">
        <v>120</v>
      </c>
      <c r="AE51" s="1" t="s">
        <v>366</v>
      </c>
      <c r="AF51" s="1" t="s">
        <v>367</v>
      </c>
      <c r="AG51" s="1" t="s">
        <v>368</v>
      </c>
      <c r="AI51" s="1" t="s">
        <v>351</v>
      </c>
      <c r="AJ51" s="1" t="s">
        <v>644</v>
      </c>
      <c r="AL51" s="1" t="s">
        <v>246</v>
      </c>
      <c r="AM51" s="1">
        <v>0</v>
      </c>
      <c r="AN51" s="2">
        <v>0</v>
      </c>
      <c r="AW51" s="1" t="s">
        <v>173</v>
      </c>
      <c r="AX51" s="1" t="s">
        <v>133</v>
      </c>
      <c r="BA51" s="1" t="s">
        <v>196</v>
      </c>
      <c r="BD51" s="1" t="s">
        <v>445</v>
      </c>
      <c r="BE51" s="3">
        <v>43279</v>
      </c>
      <c r="BF51" s="1" t="s">
        <v>200</v>
      </c>
      <c r="BG51" s="2">
        <v>4.4745999999999997</v>
      </c>
      <c r="BH51" s="2">
        <v>0</v>
      </c>
      <c r="BI51" s="2">
        <v>194913.58</v>
      </c>
      <c r="BJ51" s="2">
        <v>194913.58</v>
      </c>
      <c r="BK51" s="2">
        <v>0</v>
      </c>
      <c r="BL51" s="1" t="s">
        <v>366</v>
      </c>
      <c r="BM51" s="1" t="s">
        <v>139</v>
      </c>
      <c r="BP51" s="1" t="s">
        <v>140</v>
      </c>
      <c r="BQ51" s="1" t="s">
        <v>114</v>
      </c>
      <c r="BR51" s="1">
        <v>0</v>
      </c>
      <c r="BS51" s="1">
        <v>0</v>
      </c>
      <c r="BU51" s="1" t="s">
        <v>141</v>
      </c>
      <c r="BX51" s="1">
        <v>0</v>
      </c>
      <c r="BY51" s="1">
        <v>0</v>
      </c>
      <c r="BZ51" s="2">
        <v>0</v>
      </c>
      <c r="CA51" s="1" t="s">
        <v>142</v>
      </c>
      <c r="CB51" s="3">
        <v>43311</v>
      </c>
      <c r="CC51" s="1" t="s">
        <v>143</v>
      </c>
      <c r="CD51" s="1">
        <v>2019</v>
      </c>
      <c r="CE51" s="7">
        <v>0</v>
      </c>
      <c r="CF51" s="7">
        <v>0</v>
      </c>
      <c r="CG51" s="7">
        <v>0</v>
      </c>
      <c r="CH51" s="7">
        <v>0</v>
      </c>
      <c r="CI51" s="7">
        <v>0</v>
      </c>
      <c r="CJ51" s="7">
        <v>0</v>
      </c>
      <c r="CK51" s="7">
        <v>0</v>
      </c>
      <c r="CL51" s="7">
        <v>0</v>
      </c>
      <c r="CM51" s="7">
        <v>0</v>
      </c>
      <c r="CN51" s="7">
        <v>0</v>
      </c>
      <c r="CO51" s="7">
        <v>0</v>
      </c>
      <c r="CP51" s="1">
        <v>0</v>
      </c>
      <c r="CQ51" s="7">
        <v>0</v>
      </c>
      <c r="CR51" s="7">
        <v>0</v>
      </c>
      <c r="CS51" s="7">
        <v>0</v>
      </c>
      <c r="CT51" s="7">
        <v>0</v>
      </c>
      <c r="CU51" s="7">
        <v>0</v>
      </c>
      <c r="CV51" s="7">
        <v>0</v>
      </c>
      <c r="CW51" s="7">
        <v>0</v>
      </c>
      <c r="CX51" s="7">
        <v>0</v>
      </c>
      <c r="CY51" s="7">
        <v>0</v>
      </c>
      <c r="CZ51" s="7">
        <v>0</v>
      </c>
      <c r="DA51" s="7">
        <v>0</v>
      </c>
      <c r="DB51" s="1">
        <v>2019</v>
      </c>
      <c r="DC51" s="1">
        <v>2748159</v>
      </c>
      <c r="DE51" s="1" t="s">
        <v>215</v>
      </c>
      <c r="DF51" s="2">
        <v>18.734999999999999</v>
      </c>
      <c r="DG51" s="2">
        <v>9.5013199449999995E-3</v>
      </c>
      <c r="DH51" s="9">
        <f t="shared" si="0"/>
        <v>2.1233897443379782E-3</v>
      </c>
      <c r="DI51" s="7">
        <f t="shared" si="1"/>
        <v>0</v>
      </c>
      <c r="DJ51" s="5">
        <f t="shared" si="2"/>
        <v>0</v>
      </c>
      <c r="DK51" s="5">
        <f t="shared" si="3"/>
        <v>12</v>
      </c>
      <c r="DL51" s="6">
        <f t="shared" si="4"/>
        <v>4966.5299616503999</v>
      </c>
      <c r="DM51" s="11">
        <f>COUNTIF('Impacted Properties'!$A$1:$A$5,Export_Output_Green_1!R51)</f>
        <v>0</v>
      </c>
      <c r="DN51" s="6">
        <f t="shared" si="5"/>
        <v>11000</v>
      </c>
      <c r="DO51" s="6">
        <f t="shared" si="6"/>
        <v>16000</v>
      </c>
    </row>
    <row r="52" spans="1:119" x14ac:dyDescent="0.3">
      <c r="DG52" s="2">
        <f>SUM(DG2:DG51)</f>
        <v>97.75038035841051</v>
      </c>
      <c r="DJ52" s="5">
        <f t="shared" ref="DJ3:DJ52" si="7">IF(DI52&gt;5,DI52*1.3*DG52*43560,5*DG52*43560)</f>
        <v>21290032.84206181</v>
      </c>
      <c r="DK52" s="5"/>
      <c r="DL52" s="6">
        <f t="shared" ref="DL3:DL52" si="8">IF(DJ52&gt;1000,DG52*DK52*43560,0)</f>
        <v>0</v>
      </c>
      <c r="DM52" s="12">
        <f>SUM(DM2:DM51)</f>
        <v>5</v>
      </c>
      <c r="DN52" s="6"/>
      <c r="DO52" s="10">
        <f>SUM(DO2:DO51)</f>
        <v>53551100</v>
      </c>
    </row>
    <row r="53" spans="1:119" x14ac:dyDescent="0.3">
      <c r="DI53" s="8">
        <f>AVERAGE(DI2:DI52)</f>
        <v>7.7088086254174399</v>
      </c>
      <c r="DN53" s="6"/>
      <c r="DO53" s="6"/>
    </row>
    <row r="54" spans="1:119" x14ac:dyDescent="0.3">
      <c r="CW54" s="2">
        <f>(SUM(CW2:CW46)-SUM(CR2:CR45))/SUM(BJ2:BJ45)</f>
        <v>5.5407645819062123</v>
      </c>
      <c r="DI54" s="5">
        <f>MEDIAN(DI2:DI46)</f>
        <v>6.3428422566642233</v>
      </c>
    </row>
  </sheetData>
  <autoFilter ref="A1:DL54" xr:uid="{8D7A6965-C3C0-4FA3-98E7-178A862BD4AB}"/>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BCB4B-8B06-41A8-B5E5-71006A68A4A5}">
  <dimension ref="A1:A5"/>
  <sheetViews>
    <sheetView workbookViewId="0">
      <selection activeCell="D29" sqref="D29"/>
    </sheetView>
  </sheetViews>
  <sheetFormatPr defaultRowHeight="14.4" x14ac:dyDescent="0.3"/>
  <sheetData>
    <row r="1" spans="1:1" x14ac:dyDescent="0.3">
      <c r="A1" s="1">
        <v>2517542</v>
      </c>
    </row>
    <row r="2" spans="1:1" x14ac:dyDescent="0.3">
      <c r="A2" s="1">
        <v>2632828</v>
      </c>
    </row>
    <row r="3" spans="1:1" x14ac:dyDescent="0.3">
      <c r="A3" s="1">
        <v>2632829</v>
      </c>
    </row>
    <row r="4" spans="1:1" x14ac:dyDescent="0.3">
      <c r="A4" s="1">
        <v>2656074</v>
      </c>
    </row>
    <row r="5" spans="1:1" x14ac:dyDescent="0.3">
      <c r="A5" s="1">
        <v>2751969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Export_Output_Green_1</vt:lpstr>
      <vt:lpstr>Impacted Properties</vt:lpstr>
      <vt:lpstr>Database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Harper, Kristen E</dc:creator>
  <cp:lastModifiedBy>Williams, David C</cp:lastModifiedBy>
  <dcterms:created xsi:type="dcterms:W3CDTF">2018-09-22T00:34:20Z</dcterms:created>
  <dcterms:modified xsi:type="dcterms:W3CDTF">2019-04-04T13:32:46Z</dcterms:modified>
</cp:coreProperties>
</file>