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Impacts\"/>
    </mc:Choice>
  </mc:AlternateContent>
  <xr:revisionPtr revIDLastSave="0" documentId="13_ncr:1_{87D9A907-C963-47E5-9815-157031EDCFE8}" xr6:coauthVersionLast="43" xr6:coauthVersionMax="43" xr10:uidLastSave="{00000000-0000-0000-0000-000000000000}"/>
  <bookViews>
    <workbookView minimized="1" xWindow="-4440" yWindow="1128" windowWidth="17280" windowHeight="8964" xr2:uid="{00000000-000D-0000-FFFF-FFFF00000000}"/>
  </bookViews>
  <sheets>
    <sheet name="Red_A_Coit_to_US_75" sheetId="1" r:id="rId1"/>
    <sheet name="Green Overlap Properties" sheetId="2" r:id="rId2"/>
  </sheets>
  <definedNames>
    <definedName name="_xlnm._FilterDatabase" localSheetId="0" hidden="1">Red_A_Coit_to_US_75!$A$1:$EE$64</definedName>
    <definedName name="_xlnm.Database">Red_A_Coit_to_US_75!$A$1:$DU$64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C2" i="1" l="1"/>
  <c r="EB2" i="1"/>
  <c r="DK52" i="1"/>
  <c r="DZ17" i="1" l="1"/>
  <c r="DZ18" i="1"/>
  <c r="DZ19" i="1"/>
  <c r="DZ20" i="1"/>
  <c r="DZ21" i="1"/>
  <c r="DZ22" i="1"/>
  <c r="DZ23" i="1"/>
  <c r="EA23" i="1" s="1"/>
  <c r="DZ24" i="1"/>
  <c r="DZ25" i="1"/>
  <c r="DZ26" i="1"/>
  <c r="DZ27" i="1"/>
  <c r="DZ28" i="1"/>
  <c r="DZ29" i="1"/>
  <c r="DZ30" i="1"/>
  <c r="DZ31" i="1"/>
  <c r="DZ32" i="1"/>
  <c r="DZ33" i="1"/>
  <c r="DZ34" i="1"/>
  <c r="DZ35" i="1"/>
  <c r="DZ36" i="1"/>
  <c r="EA36" i="1" s="1"/>
  <c r="DZ37" i="1"/>
  <c r="DZ38" i="1"/>
  <c r="DZ39" i="1"/>
  <c r="DZ40" i="1"/>
  <c r="DZ41" i="1"/>
  <c r="DZ42" i="1"/>
  <c r="DZ43" i="1"/>
  <c r="DZ44" i="1"/>
  <c r="DZ45" i="1"/>
  <c r="DZ46" i="1"/>
  <c r="DZ47" i="1"/>
  <c r="EA47" i="1" s="1"/>
  <c r="DZ48" i="1"/>
  <c r="DZ49" i="1"/>
  <c r="DZ50" i="1"/>
  <c r="DZ51" i="1"/>
  <c r="DZ53" i="1"/>
  <c r="DZ54" i="1"/>
  <c r="DZ55" i="1"/>
  <c r="EA55" i="1" s="1"/>
  <c r="DZ57" i="1"/>
  <c r="EA57" i="1" s="1"/>
  <c r="DZ58" i="1"/>
  <c r="DZ59" i="1"/>
  <c r="DZ60" i="1"/>
  <c r="DZ61" i="1"/>
  <c r="DZ62" i="1"/>
  <c r="DZ63" i="1"/>
  <c r="DZ64" i="1"/>
  <c r="DZ13" i="1"/>
  <c r="EA13" i="1" s="1"/>
  <c r="DZ14" i="1"/>
  <c r="EA14" i="1" s="1"/>
  <c r="DZ15" i="1"/>
  <c r="EA15" i="1" s="1"/>
  <c r="DZ16" i="1"/>
  <c r="DZ9" i="1"/>
  <c r="EA9" i="1" s="1"/>
  <c r="DZ10" i="1"/>
  <c r="EA10" i="1" s="1"/>
  <c r="DZ11" i="1"/>
  <c r="EA11" i="1" s="1"/>
  <c r="DZ12" i="1"/>
  <c r="EA12" i="1" s="1"/>
  <c r="DZ5" i="1"/>
  <c r="EA5" i="1" s="1"/>
  <c r="DZ6" i="1"/>
  <c r="EA6" i="1" s="1"/>
  <c r="DZ7" i="1"/>
  <c r="EA7" i="1" s="1"/>
  <c r="DZ8" i="1"/>
  <c r="EA8" i="1" s="1"/>
  <c r="DZ3" i="1"/>
  <c r="EA3" i="1" s="1"/>
  <c r="DZ4" i="1"/>
  <c r="EA4" i="1" s="1"/>
  <c r="DZ2" i="1"/>
  <c r="EA2" i="1" s="1"/>
  <c r="EA20" i="1"/>
  <c r="EA21" i="1"/>
  <c r="EA22" i="1"/>
  <c r="EA24" i="1"/>
  <c r="EA25" i="1"/>
  <c r="EA26" i="1"/>
  <c r="EA27" i="1"/>
  <c r="EA28" i="1"/>
  <c r="EA29" i="1"/>
  <c r="EA30" i="1"/>
  <c r="EA31" i="1"/>
  <c r="EA32" i="1"/>
  <c r="EA33" i="1"/>
  <c r="EA34" i="1"/>
  <c r="EA35" i="1"/>
  <c r="EA37" i="1"/>
  <c r="EA38" i="1"/>
  <c r="EA39" i="1"/>
  <c r="EA40" i="1"/>
  <c r="EA41" i="1"/>
  <c r="EA42" i="1"/>
  <c r="EA43" i="1"/>
  <c r="EA44" i="1"/>
  <c r="EA45" i="1"/>
  <c r="EA46" i="1"/>
  <c r="EA48" i="1"/>
  <c r="EA49" i="1"/>
  <c r="EA50" i="1"/>
  <c r="EA51" i="1"/>
  <c r="EA53" i="1"/>
  <c r="EA54" i="1"/>
  <c r="EA58" i="1"/>
  <c r="EA59" i="1"/>
  <c r="EA60" i="1"/>
  <c r="EA61" i="1"/>
  <c r="EA62" i="1"/>
  <c r="EA63" i="1"/>
  <c r="EA64" i="1"/>
  <c r="EA16" i="1"/>
  <c r="EA17" i="1"/>
  <c r="EA18" i="1"/>
  <c r="EA19" i="1"/>
  <c r="DY2" i="1" l="1"/>
  <c r="EB21" i="1"/>
  <c r="EC21" i="1"/>
  <c r="EB22" i="1"/>
  <c r="EC22" i="1"/>
  <c r="EB23" i="1"/>
  <c r="EC23" i="1"/>
  <c r="EB24" i="1"/>
  <c r="EC24" i="1"/>
  <c r="EB25" i="1"/>
  <c r="EC25" i="1"/>
  <c r="EB26" i="1"/>
  <c r="EC26" i="1"/>
  <c r="EB27" i="1"/>
  <c r="EC27" i="1"/>
  <c r="EB28" i="1"/>
  <c r="EC28" i="1"/>
  <c r="EB29" i="1"/>
  <c r="EC29" i="1"/>
  <c r="EB30" i="1"/>
  <c r="EC30" i="1"/>
  <c r="EB31" i="1"/>
  <c r="EC31" i="1"/>
  <c r="EB32" i="1"/>
  <c r="EC32" i="1"/>
  <c r="EB33" i="1"/>
  <c r="EC33" i="1"/>
  <c r="EB34" i="1"/>
  <c r="EC34" i="1"/>
  <c r="EB35" i="1"/>
  <c r="EC35" i="1"/>
  <c r="EB36" i="1"/>
  <c r="EC36" i="1"/>
  <c r="EB37" i="1"/>
  <c r="EC37" i="1"/>
  <c r="EB38" i="1"/>
  <c r="EC38" i="1"/>
  <c r="EB39" i="1"/>
  <c r="EC39" i="1"/>
  <c r="EB40" i="1"/>
  <c r="EC40" i="1"/>
  <c r="EB41" i="1"/>
  <c r="EC41" i="1"/>
  <c r="EB42" i="1"/>
  <c r="EC42" i="1"/>
  <c r="EB43" i="1"/>
  <c r="EC43" i="1"/>
  <c r="EB44" i="1"/>
  <c r="EC44" i="1"/>
  <c r="EB45" i="1"/>
  <c r="EC45" i="1"/>
  <c r="EB46" i="1"/>
  <c r="EC46" i="1"/>
  <c r="EB47" i="1"/>
  <c r="EC47" i="1"/>
  <c r="EB48" i="1"/>
  <c r="EC48" i="1"/>
  <c r="EB49" i="1"/>
  <c r="EC49" i="1"/>
  <c r="EB50" i="1"/>
  <c r="EC50" i="1"/>
  <c r="EB51" i="1"/>
  <c r="EC51" i="1"/>
  <c r="EC52" i="1"/>
  <c r="EB53" i="1"/>
  <c r="EC53" i="1"/>
  <c r="EB54" i="1"/>
  <c r="EC54" i="1"/>
  <c r="EB55" i="1"/>
  <c r="EC55" i="1"/>
  <c r="EC56" i="1"/>
  <c r="EB57" i="1"/>
  <c r="EC57" i="1"/>
  <c r="EB58" i="1"/>
  <c r="ED58" i="1" s="1"/>
  <c r="EC58" i="1"/>
  <c r="EB59" i="1"/>
  <c r="EC59" i="1"/>
  <c r="EB60" i="1"/>
  <c r="EC60" i="1"/>
  <c r="EB61" i="1"/>
  <c r="EC61" i="1"/>
  <c r="EB62" i="1"/>
  <c r="EC62" i="1"/>
  <c r="EB63" i="1"/>
  <c r="EC63" i="1"/>
  <c r="EB64" i="1"/>
  <c r="EC64" i="1"/>
  <c r="EB7" i="1"/>
  <c r="EC7" i="1"/>
  <c r="EB8" i="1"/>
  <c r="EC8" i="1"/>
  <c r="EB9" i="1"/>
  <c r="EC9" i="1"/>
  <c r="EB10" i="1"/>
  <c r="EC10" i="1"/>
  <c r="EB11" i="1"/>
  <c r="EC11" i="1"/>
  <c r="EB12" i="1"/>
  <c r="EC12" i="1"/>
  <c r="EB13" i="1"/>
  <c r="EC13" i="1"/>
  <c r="EB14" i="1"/>
  <c r="EC14" i="1"/>
  <c r="EB15" i="1"/>
  <c r="EC15" i="1"/>
  <c r="EB16" i="1"/>
  <c r="EC16" i="1"/>
  <c r="EB17" i="1"/>
  <c r="EC17" i="1"/>
  <c r="EB18" i="1"/>
  <c r="EC18" i="1"/>
  <c r="EB19" i="1"/>
  <c r="EC19" i="1"/>
  <c r="EB20" i="1"/>
  <c r="EC20" i="1"/>
  <c r="EB3" i="1"/>
  <c r="EC3" i="1"/>
  <c r="EB4" i="1"/>
  <c r="EC4" i="1"/>
  <c r="EB5" i="1"/>
  <c r="EC5" i="1"/>
  <c r="EB6" i="1"/>
  <c r="EC6" i="1"/>
  <c r="DY18" i="1"/>
  <c r="DY20" i="1"/>
  <c r="DY26" i="1"/>
  <c r="DY28" i="1"/>
  <c r="DY34" i="1"/>
  <c r="DY36" i="1"/>
  <c r="DY42" i="1"/>
  <c r="DY44" i="1"/>
  <c r="DY50" i="1"/>
  <c r="DY52" i="1"/>
  <c r="DY58" i="1"/>
  <c r="DY60" i="1"/>
  <c r="DY10" i="1"/>
  <c r="DY12" i="1"/>
  <c r="DY6" i="1"/>
  <c r="DX19" i="1"/>
  <c r="DX20" i="1"/>
  <c r="DX21" i="1"/>
  <c r="DX27" i="1"/>
  <c r="DX29" i="1"/>
  <c r="DX35" i="1"/>
  <c r="DX37" i="1"/>
  <c r="DX43" i="1"/>
  <c r="DX44" i="1"/>
  <c r="DX45" i="1"/>
  <c r="ED45" i="1" s="1"/>
  <c r="DX51" i="1"/>
  <c r="ED51" i="1" s="1"/>
  <c r="DX53" i="1"/>
  <c r="DX60" i="1"/>
  <c r="DX11" i="1"/>
  <c r="ED11" i="1" s="1"/>
  <c r="DX12" i="1"/>
  <c r="DX13" i="1"/>
  <c r="ED13" i="1" s="1"/>
  <c r="DX6" i="1"/>
  <c r="DV3" i="1"/>
  <c r="DW3" i="1"/>
  <c r="DV4" i="1"/>
  <c r="DW4" i="1"/>
  <c r="DX4" i="1" s="1"/>
  <c r="DV5" i="1"/>
  <c r="DW5" i="1"/>
  <c r="DV6" i="1"/>
  <c r="DW6" i="1"/>
  <c r="DV7" i="1"/>
  <c r="DW7" i="1"/>
  <c r="DX7" i="1" s="1"/>
  <c r="ED7" i="1" s="1"/>
  <c r="DV8" i="1"/>
  <c r="DW8" i="1"/>
  <c r="DV9" i="1"/>
  <c r="DW9" i="1"/>
  <c r="DV10" i="1"/>
  <c r="DW10" i="1"/>
  <c r="DX10" i="1" s="1"/>
  <c r="DV11" i="1"/>
  <c r="DW11" i="1"/>
  <c r="DV12" i="1"/>
  <c r="DW12" i="1"/>
  <c r="DV13" i="1"/>
  <c r="DW13" i="1"/>
  <c r="DV14" i="1"/>
  <c r="DW14" i="1"/>
  <c r="DV15" i="1"/>
  <c r="DW15" i="1"/>
  <c r="DV16" i="1"/>
  <c r="DW16" i="1"/>
  <c r="DV17" i="1"/>
  <c r="DW17" i="1"/>
  <c r="DV18" i="1"/>
  <c r="DW18" i="1"/>
  <c r="DX18" i="1" s="1"/>
  <c r="DV19" i="1"/>
  <c r="DW19" i="1"/>
  <c r="DV20" i="1"/>
  <c r="DW20" i="1"/>
  <c r="DV21" i="1"/>
  <c r="DW21" i="1"/>
  <c r="DV22" i="1"/>
  <c r="DW22" i="1"/>
  <c r="DV23" i="1"/>
  <c r="DW23" i="1"/>
  <c r="DV24" i="1"/>
  <c r="DW24" i="1"/>
  <c r="DV25" i="1"/>
  <c r="DW25" i="1"/>
  <c r="DV26" i="1"/>
  <c r="DW26" i="1"/>
  <c r="DX26" i="1" s="1"/>
  <c r="DV27" i="1"/>
  <c r="DW27" i="1"/>
  <c r="DV28" i="1"/>
  <c r="DW28" i="1"/>
  <c r="DV29" i="1"/>
  <c r="DW29" i="1"/>
  <c r="DV30" i="1"/>
  <c r="DW30" i="1"/>
  <c r="DV31" i="1"/>
  <c r="DW31" i="1"/>
  <c r="DV32" i="1"/>
  <c r="DW32" i="1"/>
  <c r="DV33" i="1"/>
  <c r="DW33" i="1"/>
  <c r="DX33" i="1" s="1"/>
  <c r="DV34" i="1"/>
  <c r="DW34" i="1"/>
  <c r="DV35" i="1"/>
  <c r="DW35" i="1"/>
  <c r="DV36" i="1"/>
  <c r="DW36" i="1"/>
  <c r="DX36" i="1" s="1"/>
  <c r="DV37" i="1"/>
  <c r="DW37" i="1"/>
  <c r="DV38" i="1"/>
  <c r="DW38" i="1"/>
  <c r="DV39" i="1"/>
  <c r="DW39" i="1"/>
  <c r="DX39" i="1" s="1"/>
  <c r="DV40" i="1"/>
  <c r="DW40" i="1"/>
  <c r="DV41" i="1"/>
  <c r="DW41" i="1"/>
  <c r="DX41" i="1" s="1"/>
  <c r="DV42" i="1"/>
  <c r="DW42" i="1"/>
  <c r="DV43" i="1"/>
  <c r="DW43" i="1"/>
  <c r="DV44" i="1"/>
  <c r="DW44" i="1"/>
  <c r="DV45" i="1"/>
  <c r="DW45" i="1"/>
  <c r="DV46" i="1"/>
  <c r="DW46" i="1"/>
  <c r="DV47" i="1"/>
  <c r="DW47" i="1"/>
  <c r="DV48" i="1"/>
  <c r="DW48" i="1"/>
  <c r="DV49" i="1"/>
  <c r="DW49" i="1"/>
  <c r="DX49" i="1" s="1"/>
  <c r="DV50" i="1"/>
  <c r="DW50" i="1"/>
  <c r="DX50" i="1" s="1"/>
  <c r="DV51" i="1"/>
  <c r="DW51" i="1"/>
  <c r="DV52" i="1"/>
  <c r="DW52" i="1"/>
  <c r="DV53" i="1"/>
  <c r="DW53" i="1"/>
  <c r="DV54" i="1"/>
  <c r="DW54" i="1"/>
  <c r="DV55" i="1"/>
  <c r="DW55" i="1"/>
  <c r="DV56" i="1"/>
  <c r="DW56" i="1"/>
  <c r="DZ56" i="1" s="1"/>
  <c r="EA56" i="1" s="1"/>
  <c r="DV57" i="1"/>
  <c r="DW57" i="1"/>
  <c r="DX57" i="1" s="1"/>
  <c r="DV58" i="1"/>
  <c r="DW58" i="1"/>
  <c r="DV59" i="1"/>
  <c r="DW59" i="1"/>
  <c r="DX59" i="1" s="1"/>
  <c r="DV60" i="1"/>
  <c r="DW60" i="1"/>
  <c r="DV61" i="1"/>
  <c r="DW61" i="1"/>
  <c r="DV62" i="1"/>
  <c r="DW62" i="1"/>
  <c r="DV63" i="1"/>
  <c r="DW63" i="1"/>
  <c r="DX63" i="1" s="1"/>
  <c r="DV64" i="1"/>
  <c r="DW64" i="1"/>
  <c r="DX64" i="1" s="1"/>
  <c r="DW2" i="1"/>
  <c r="DX2" i="1" s="1"/>
  <c r="DV2" i="1"/>
  <c r="D3" i="1"/>
  <c r="E3" i="1"/>
  <c r="DY3" i="1" s="1"/>
  <c r="D4" i="1"/>
  <c r="E4" i="1"/>
  <c r="DY4" i="1" s="1"/>
  <c r="D5" i="1"/>
  <c r="E5" i="1"/>
  <c r="DY5" i="1" s="1"/>
  <c r="D6" i="1"/>
  <c r="E6" i="1"/>
  <c r="D7" i="1"/>
  <c r="E7" i="1"/>
  <c r="DY7" i="1" s="1"/>
  <c r="D8" i="1"/>
  <c r="E8" i="1"/>
  <c r="DY8" i="1" s="1"/>
  <c r="D9" i="1"/>
  <c r="E9" i="1"/>
  <c r="DY9" i="1" s="1"/>
  <c r="D10" i="1"/>
  <c r="E10" i="1"/>
  <c r="D11" i="1"/>
  <c r="E11" i="1"/>
  <c r="DY11" i="1" s="1"/>
  <c r="D12" i="1"/>
  <c r="E12" i="1"/>
  <c r="D13" i="1"/>
  <c r="E13" i="1"/>
  <c r="DY13" i="1" s="1"/>
  <c r="D14" i="1"/>
  <c r="E14" i="1"/>
  <c r="DY14" i="1" s="1"/>
  <c r="D15" i="1"/>
  <c r="E15" i="1"/>
  <c r="DY15" i="1" s="1"/>
  <c r="D16" i="1"/>
  <c r="E16" i="1"/>
  <c r="DY16" i="1" s="1"/>
  <c r="D17" i="1"/>
  <c r="E17" i="1"/>
  <c r="DY17" i="1" s="1"/>
  <c r="D18" i="1"/>
  <c r="E18" i="1"/>
  <c r="D19" i="1"/>
  <c r="E19" i="1"/>
  <c r="DY19" i="1" s="1"/>
  <c r="D20" i="1"/>
  <c r="E20" i="1"/>
  <c r="D21" i="1"/>
  <c r="E21" i="1"/>
  <c r="DY21" i="1" s="1"/>
  <c r="D22" i="1"/>
  <c r="E22" i="1"/>
  <c r="DY22" i="1" s="1"/>
  <c r="D23" i="1"/>
  <c r="E23" i="1"/>
  <c r="DY23" i="1" s="1"/>
  <c r="D24" i="1"/>
  <c r="E24" i="1"/>
  <c r="DY24" i="1" s="1"/>
  <c r="D25" i="1"/>
  <c r="E25" i="1"/>
  <c r="DY25" i="1" s="1"/>
  <c r="D26" i="1"/>
  <c r="E26" i="1"/>
  <c r="D27" i="1"/>
  <c r="E27" i="1"/>
  <c r="DY27" i="1" s="1"/>
  <c r="D28" i="1"/>
  <c r="E28" i="1"/>
  <c r="D29" i="1"/>
  <c r="E29" i="1"/>
  <c r="DY29" i="1" s="1"/>
  <c r="D30" i="1"/>
  <c r="E30" i="1"/>
  <c r="DY30" i="1" s="1"/>
  <c r="D31" i="1"/>
  <c r="E31" i="1"/>
  <c r="DY31" i="1" s="1"/>
  <c r="D32" i="1"/>
  <c r="E32" i="1"/>
  <c r="DY32" i="1" s="1"/>
  <c r="D33" i="1"/>
  <c r="E33" i="1"/>
  <c r="DY33" i="1" s="1"/>
  <c r="D34" i="1"/>
  <c r="E34" i="1"/>
  <c r="D35" i="1"/>
  <c r="E35" i="1"/>
  <c r="DY35" i="1" s="1"/>
  <c r="D36" i="1"/>
  <c r="E36" i="1"/>
  <c r="D37" i="1"/>
  <c r="E37" i="1"/>
  <c r="DY37" i="1" s="1"/>
  <c r="D38" i="1"/>
  <c r="E38" i="1"/>
  <c r="DY38" i="1" s="1"/>
  <c r="D39" i="1"/>
  <c r="E39" i="1"/>
  <c r="DY39" i="1" s="1"/>
  <c r="D40" i="1"/>
  <c r="E40" i="1"/>
  <c r="DY40" i="1" s="1"/>
  <c r="D41" i="1"/>
  <c r="E41" i="1"/>
  <c r="DY41" i="1" s="1"/>
  <c r="D42" i="1"/>
  <c r="E42" i="1"/>
  <c r="D43" i="1"/>
  <c r="E43" i="1"/>
  <c r="DY43" i="1" s="1"/>
  <c r="D44" i="1"/>
  <c r="E44" i="1"/>
  <c r="D45" i="1"/>
  <c r="E45" i="1"/>
  <c r="DY45" i="1" s="1"/>
  <c r="D46" i="1"/>
  <c r="E46" i="1"/>
  <c r="DY46" i="1" s="1"/>
  <c r="D47" i="1"/>
  <c r="E47" i="1"/>
  <c r="DY47" i="1" s="1"/>
  <c r="D48" i="1"/>
  <c r="E48" i="1"/>
  <c r="DY48" i="1" s="1"/>
  <c r="D49" i="1"/>
  <c r="E49" i="1"/>
  <c r="DY49" i="1" s="1"/>
  <c r="D50" i="1"/>
  <c r="E50" i="1"/>
  <c r="D51" i="1"/>
  <c r="E51" i="1"/>
  <c r="DY51" i="1" s="1"/>
  <c r="D52" i="1"/>
  <c r="E52" i="1"/>
  <c r="D53" i="1"/>
  <c r="E53" i="1"/>
  <c r="DY53" i="1" s="1"/>
  <c r="D54" i="1"/>
  <c r="E54" i="1"/>
  <c r="DY54" i="1" s="1"/>
  <c r="D55" i="1"/>
  <c r="E55" i="1"/>
  <c r="DY55" i="1" s="1"/>
  <c r="D56" i="1"/>
  <c r="E56" i="1"/>
  <c r="DY56" i="1" s="1"/>
  <c r="D57" i="1"/>
  <c r="E57" i="1"/>
  <c r="DY57" i="1" s="1"/>
  <c r="D58" i="1"/>
  <c r="E58" i="1"/>
  <c r="D59" i="1"/>
  <c r="E59" i="1"/>
  <c r="DY59" i="1" s="1"/>
  <c r="D60" i="1"/>
  <c r="E60" i="1"/>
  <c r="D61" i="1"/>
  <c r="E61" i="1"/>
  <c r="DY61" i="1" s="1"/>
  <c r="D62" i="1"/>
  <c r="E62" i="1"/>
  <c r="DY62" i="1" s="1"/>
  <c r="D63" i="1"/>
  <c r="E63" i="1"/>
  <c r="DY63" i="1" s="1"/>
  <c r="D64" i="1"/>
  <c r="E64" i="1"/>
  <c r="DY64" i="1" s="1"/>
  <c r="E2" i="1"/>
  <c r="D2" i="1"/>
  <c r="DX52" i="1" l="1"/>
  <c r="EB52" i="1" s="1"/>
  <c r="ED52" i="1" s="1"/>
  <c r="DZ52" i="1"/>
  <c r="EA52" i="1" s="1"/>
  <c r="ED57" i="1"/>
  <c r="ED49" i="1"/>
  <c r="ED41" i="1"/>
  <c r="ED33" i="1"/>
  <c r="ED37" i="1"/>
  <c r="ED64" i="1"/>
  <c r="ED60" i="1"/>
  <c r="ED29" i="1"/>
  <c r="ED53" i="1"/>
  <c r="ED21" i="1"/>
  <c r="EE16" i="1"/>
  <c r="EE9" i="1"/>
  <c r="DX28" i="1"/>
  <c r="ED30" i="1"/>
  <c r="EE5" i="1"/>
  <c r="ED44" i="1"/>
  <c r="ED19" i="1"/>
  <c r="EE19" i="1" s="1"/>
  <c r="ED15" i="1"/>
  <c r="EE15" i="1" s="1"/>
  <c r="DX5" i="1"/>
  <c r="ED5" i="1" s="1"/>
  <c r="DX58" i="1"/>
  <c r="DX42" i="1"/>
  <c r="ED42" i="1" s="1"/>
  <c r="DX34" i="1"/>
  <c r="ED34" i="1" s="1"/>
  <c r="ED50" i="1"/>
  <c r="ED27" i="1"/>
  <c r="ED8" i="1"/>
  <c r="EE8" i="1" s="1"/>
  <c r="ED6" i="1"/>
  <c r="DX9" i="1"/>
  <c r="ED9" i="1" s="1"/>
  <c r="DX25" i="1"/>
  <c r="ED25" i="1" s="1"/>
  <c r="DX17" i="1"/>
  <c r="ED17" i="1" s="1"/>
  <c r="ED59" i="1"/>
  <c r="ED24" i="1"/>
  <c r="DX3" i="1"/>
  <c r="DX56" i="1"/>
  <c r="EB56" i="1" s="1"/>
  <c r="ED56" i="1" s="1"/>
  <c r="EE56" i="1" s="1"/>
  <c r="DX48" i="1"/>
  <c r="ED48" i="1" s="1"/>
  <c r="EE48" i="1" s="1"/>
  <c r="DX40" i="1"/>
  <c r="ED40" i="1" s="1"/>
  <c r="EE40" i="1" s="1"/>
  <c r="DX32" i="1"/>
  <c r="ED32" i="1" s="1"/>
  <c r="EE32" i="1" s="1"/>
  <c r="DX24" i="1"/>
  <c r="DX16" i="1"/>
  <c r="DX61" i="1"/>
  <c r="ED61" i="1" s="1"/>
  <c r="EE61" i="1" s="1"/>
  <c r="ED35" i="1"/>
  <c r="EE35" i="1" s="1"/>
  <c r="ED18" i="1"/>
  <c r="ED12" i="1"/>
  <c r="EE12" i="1" s="1"/>
  <c r="ED10" i="1"/>
  <c r="DX8" i="1"/>
  <c r="DX55" i="1"/>
  <c r="ED55" i="1" s="1"/>
  <c r="EE55" i="1" s="1"/>
  <c r="DX47" i="1"/>
  <c r="ED47" i="1" s="1"/>
  <c r="DX31" i="1"/>
  <c r="ED31" i="1" s="1"/>
  <c r="EE31" i="1" s="1"/>
  <c r="DX23" i="1"/>
  <c r="ED23" i="1" s="1"/>
  <c r="EE23" i="1" s="1"/>
  <c r="DX15" i="1"/>
  <c r="ED63" i="1"/>
  <c r="ED43" i="1"/>
  <c r="EE43" i="1" s="1"/>
  <c r="ED39" i="1"/>
  <c r="ED26" i="1"/>
  <c r="EE24" i="1"/>
  <c r="ED16" i="1"/>
  <c r="DX62" i="1"/>
  <c r="ED62" i="1" s="1"/>
  <c r="DX54" i="1"/>
  <c r="ED54" i="1" s="1"/>
  <c r="DX46" i="1"/>
  <c r="ED46" i="1" s="1"/>
  <c r="DX38" i="1"/>
  <c r="ED38" i="1" s="1"/>
  <c r="DX30" i="1"/>
  <c r="DX22" i="1"/>
  <c r="ED22" i="1" s="1"/>
  <c r="DX14" i="1"/>
  <c r="ED14" i="1" s="1"/>
  <c r="EE45" i="1"/>
  <c r="ED20" i="1"/>
  <c r="EE20" i="1" s="1"/>
  <c r="EE51" i="1"/>
  <c r="ED28" i="1"/>
  <c r="EE28" i="1" s="1"/>
  <c r="EE21" i="1"/>
  <c r="ED36" i="1"/>
  <c r="EE36" i="1" s="1"/>
  <c r="EE27" i="1"/>
  <c r="EE17" i="1"/>
  <c r="EE11" i="1"/>
  <c r="ED3" i="1"/>
  <c r="EE3" i="1" s="1"/>
  <c r="ED4" i="1"/>
  <c r="EE4" i="1" s="1"/>
  <c r="EE62" i="1"/>
  <c r="EE25" i="1"/>
  <c r="EE7" i="1"/>
  <c r="EE13" i="1"/>
  <c r="EE53" i="1"/>
  <c r="EE37" i="1"/>
  <c r="EE60" i="1"/>
  <c r="EE57" i="1"/>
  <c r="EE33" i="1"/>
  <c r="EE49" i="1"/>
  <c r="EE44" i="1"/>
  <c r="EE41" i="1"/>
  <c r="EE64" i="1"/>
  <c r="EE39" i="1"/>
  <c r="EE63" i="1"/>
  <c r="EE58" i="1"/>
  <c r="EE50" i="1"/>
  <c r="ED2" i="1"/>
  <c r="EE2" i="1" s="1"/>
  <c r="EE52" i="1" l="1"/>
  <c r="EE26" i="1"/>
  <c r="EE29" i="1"/>
  <c r="EE59" i="1"/>
  <c r="EE10" i="1"/>
  <c r="EE6" i="1"/>
  <c r="EE30" i="1"/>
  <c r="EE34" i="1"/>
  <c r="EE38" i="1"/>
  <c r="EE42" i="1"/>
  <c r="EE46" i="1"/>
  <c r="EE47" i="1"/>
  <c r="EE14" i="1"/>
  <c r="EE18" i="1"/>
  <c r="EE22" i="1"/>
  <c r="EE54" i="1"/>
  <c r="EE65" i="1" l="1"/>
</calcChain>
</file>

<file path=xl/sharedStrings.xml><?xml version="1.0" encoding="utf-8"?>
<sst xmlns="http://schemas.openxmlformats.org/spreadsheetml/2006/main" count="2677" uniqueCount="1033">
  <si>
    <t>OID_1</t>
  </si>
  <si>
    <t>Name</t>
  </si>
  <si>
    <t>FolderPath</t>
  </si>
  <si>
    <t>SymbolID</t>
  </si>
  <si>
    <t>AltMode</t>
  </si>
  <si>
    <t>Base</t>
  </si>
  <si>
    <t>Clamped</t>
  </si>
  <si>
    <t>Extruded</t>
  </si>
  <si>
    <t>Snippet</t>
  </si>
  <si>
    <t>PopupInfo</t>
  </si>
  <si>
    <t>Shape_Leng</t>
  </si>
  <si>
    <t>Shape_Area</t>
  </si>
  <si>
    <t>FID_1</t>
  </si>
  <si>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</si>
  <si>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</si>
  <si>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</si>
  <si>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</si>
  <si>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</si>
  <si>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</si>
  <si>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</si>
  <si>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</si>
  <si>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</si>
  <si>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</si>
  <si>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</si>
  <si>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</si>
  <si>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</si>
  <si>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</si>
  <si>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</si>
  <si>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</si>
  <si>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</si>
  <si>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</si>
  <si>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</si>
  <si>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</si>
  <si>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</si>
  <si>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</si>
  <si>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</si>
  <si>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</si>
  <si>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</si>
  <si>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</si>
  <si>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</si>
  <si>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</si>
  <si>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</si>
  <si>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</si>
  <si>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</si>
  <si>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</si>
  <si>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</si>
  <si>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</si>
  <si>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</si>
  <si>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</si>
  <si>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</si>
  <si>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</si>
  <si>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</si>
  <si>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</si>
  <si>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</si>
  <si>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</si>
  <si>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</si>
  <si>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</si>
  <si>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</si>
  <si>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</si>
  <si>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</si>
  <si>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</si>
  <si>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</si>
  <si>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</si>
  <si>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</si>
  <si>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</si>
  <si>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</si>
  <si>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</si>
  <si>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</si>
  <si>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</si>
  <si>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</si>
  <si>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</si>
  <si>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</si>
  <si>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</si>
  <si>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</si>
  <si>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</si>
  <si>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</si>
  <si>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</si>
  <si>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</si>
  <si>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</si>
  <si>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</si>
  <si>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</si>
  <si>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</si>
  <si>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</si>
  <si>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</si>
  <si>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</si>
  <si>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</si>
  <si>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</si>
  <si>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</si>
  <si>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</si>
  <si>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</si>
  <si>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</si>
  <si>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</si>
  <si>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</si>
  <si>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</si>
  <si>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</si>
  <si>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</si>
  <si>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</si>
  <si>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</si>
  <si>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</si>
  <si>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</si>
  <si>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</si>
  <si>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</si>
  <si>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</si>
  <si>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</si>
  <si>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</si>
  <si>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</si>
  <si>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</si>
  <si>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</si>
  <si>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</si>
  <si>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</si>
  <si>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</si>
  <si>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</si>
  <si>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</si>
  <si>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</si>
  <si>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</si>
  <si>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</si>
  <si>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</si>
  <si>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</si>
  <si>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</si>
  <si>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</si>
  <si>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</si>
  <si>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</si>
  <si>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</si>
  <si>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Style9</t>
  </si>
  <si>
    <t>Red A + Red D FULL Impacts/Levels/Residential Impacts - Each</t>
  </si>
  <si>
    <t>R-6838-000-0430-1</t>
  </si>
  <si>
    <t>{65370EE1-4247-42A2-9D6E-46B2FF4ACB10}</t>
  </si>
  <si>
    <t>LEWIS CHARLES E &amp; AMELIA J</t>
  </si>
  <si>
    <t>F</t>
  </si>
  <si>
    <t>4180 AKELA WAY</t>
  </si>
  <si>
    <t>MCKINNEY</t>
  </si>
  <si>
    <t>TX</t>
  </si>
  <si>
    <t>75071-8290</t>
  </si>
  <si>
    <t>Y</t>
  </si>
  <si>
    <t>A0838</t>
  </si>
  <si>
    <t>C0838</t>
  </si>
  <si>
    <t>JOEL F STEWART SURVEY</t>
  </si>
  <si>
    <t>43</t>
  </si>
  <si>
    <t>ABS A0838 JOEL F STEWART SURVEY, TRACT 43, 10.395 ACRES</t>
  </si>
  <si>
    <t>4180</t>
  </si>
  <si>
    <t>AKELA</t>
  </si>
  <si>
    <t>WAY</t>
  </si>
  <si>
    <t>75071</t>
  </si>
  <si>
    <t>4180 AKELA WAY _x000D_
MCKINNEY, TX 75071</t>
  </si>
  <si>
    <t>SPR</t>
  </si>
  <si>
    <t>HS</t>
  </si>
  <si>
    <t>CAD, GCN, JCN, SPR</t>
  </si>
  <si>
    <t>S1285</t>
  </si>
  <si>
    <t>E1</t>
  </si>
  <si>
    <t>RF6</t>
  </si>
  <si>
    <t>R</t>
  </si>
  <si>
    <t>D1IP</t>
  </si>
  <si>
    <t>3</t>
  </si>
  <si>
    <t>2.5</t>
  </si>
  <si>
    <t>InProgress</t>
  </si>
  <si>
    <t>R-6205-000-0110-1</t>
  </si>
  <si>
    <t>{4B8AB541-DC49-4AB1-A3C2-DAF278DE6355}</t>
  </si>
  <si>
    <t>CISCO MICHAEL H</t>
  </si>
  <si>
    <t>6327 COUNTY ROAD 161</t>
  </si>
  <si>
    <t>75071-8232</t>
  </si>
  <si>
    <t>A0205</t>
  </si>
  <si>
    <t>C0205</t>
  </si>
  <si>
    <t>D M CRUTCHFIELD SURVEY</t>
  </si>
  <si>
    <t>11</t>
  </si>
  <si>
    <t>ABS A0205 D M CRUTCHFIELD SURVEY, TRACT 11, 6.815 ACRES</t>
  </si>
  <si>
    <t>6327</t>
  </si>
  <si>
    <t>COUNTY ROAD 161</t>
  </si>
  <si>
    <t>6327 COUNTY ROAD 161 _x000D_
MCKINNEY, TX 75071</t>
  </si>
  <si>
    <t>NPRV8-9P</t>
  </si>
  <si>
    <t>RV8</t>
  </si>
  <si>
    <t>D1CL</t>
  </si>
  <si>
    <t>4</t>
  </si>
  <si>
    <t>3.5</t>
  </si>
  <si>
    <t>R-1285-000-0110-1</t>
  </si>
  <si>
    <t>LORI.DAWSON</t>
  </si>
  <si>
    <t>{1354A58A-DD8E-4555-BC2D-7F5A61EF0720}</t>
  </si>
  <si>
    <t>DALE JONATHAN E &amp; ELIZABETH</t>
  </si>
  <si>
    <t>6200 COUNTY ROAD 123</t>
  </si>
  <si>
    <t>75071-8210</t>
  </si>
  <si>
    <t>1800</t>
  </si>
  <si>
    <t>BLOOMDALE FARMS (CPR)</t>
  </si>
  <si>
    <t>BLOOMDALE FARMS (CPR), LOT 11</t>
  </si>
  <si>
    <t>6200</t>
  </si>
  <si>
    <t>COUNTY ROAD 123</t>
  </si>
  <si>
    <t>6200 COUNTY ROAD 123 _x000D_
MCKINNEY, TX 75071</t>
  </si>
  <si>
    <t>CONS</t>
  </si>
  <si>
    <t>RF10</t>
  </si>
  <si>
    <t>R-1408-001-0070-1</t>
  </si>
  <si>
    <t>{87DA0C4A-3EC5-4977-A5B5-362FDD9C1C38}</t>
  </si>
  <si>
    <t>BUHAY PETER &amp;</t>
  </si>
  <si>
    <t>STEFANIDA TSUR-TSUR</t>
  </si>
  <si>
    <t>13905 RED OAK CIR N</t>
  </si>
  <si>
    <t>75071-6179</t>
  </si>
  <si>
    <t>S1408</t>
  </si>
  <si>
    <t>1928</t>
  </si>
  <si>
    <t>RED BUD ESTATES PHASE II (CFR)</t>
  </si>
  <si>
    <t>A</t>
  </si>
  <si>
    <t>7</t>
  </si>
  <si>
    <t>RED BUD ESTATES PHASE II (CFR), BLK A, LOT 7</t>
  </si>
  <si>
    <t>13905</t>
  </si>
  <si>
    <t>N</t>
  </si>
  <si>
    <t>RED OAK</t>
  </si>
  <si>
    <t>CIR</t>
  </si>
  <si>
    <t>13905 N RED OAK CIR _x000D_
MCKINNEY, TX 75071</t>
  </si>
  <si>
    <t>CFR</t>
  </si>
  <si>
    <t>CAD, CFR, GCN, JCN, SPR</t>
  </si>
  <si>
    <t>20180430000516180</t>
  </si>
  <si>
    <t>WD</t>
  </si>
  <si>
    <t>N0652</t>
  </si>
  <si>
    <t>A1</t>
  </si>
  <si>
    <t>RV7</t>
  </si>
  <si>
    <t>2</t>
  </si>
  <si>
    <t>R-6838-000-0280-1</t>
  </si>
  <si>
    <t>{964D2F37-ABA5-4537-B804-B7BAFB6140C1}</t>
  </si>
  <si>
    <t>RYAN FAMILY LIVING TRUST THE</t>
  </si>
  <si>
    <t>RONALD GENE &amp; YOLANDA MARIE RYAN TRUSTEES</t>
  </si>
  <si>
    <t>3355 RYAN TRL</t>
  </si>
  <si>
    <t>75071-8317</t>
  </si>
  <si>
    <t>28</t>
  </si>
  <si>
    <t>ABS A0838 JOEL F STEWART SURVEY, TRACT 28, 17.4 ACRES</t>
  </si>
  <si>
    <t>3355</t>
  </si>
  <si>
    <t>RYAN</t>
  </si>
  <si>
    <t>TRL</t>
  </si>
  <si>
    <t>3355 RYAN TRL _x000D_
MCKINNEY, TX 75071</t>
  </si>
  <si>
    <t>20151130001492630</t>
  </si>
  <si>
    <t>DNL</t>
  </si>
  <si>
    <t>Style1</t>
  </si>
  <si>
    <t>Red A + Red D FULL Impacts/Levels/Business - Impacts - Each</t>
  </si>
  <si>
    <t>R-10975-00B-0B19-1</t>
  </si>
  <si>
    <t>{E07C6672-DDE9-4BB9-91CB-F90C1F16E034}</t>
  </si>
  <si>
    <t>SLC MCKINNEY PARTNERS LP</t>
  </si>
  <si>
    <t>C/O SOUTHERN LAND COMPANY LLC</t>
  </si>
  <si>
    <t>1550 W MCEWEN DR STE 200</t>
  </si>
  <si>
    <t>FRANKLIN</t>
  </si>
  <si>
    <t>TN</t>
  </si>
  <si>
    <t>37067-1771</t>
  </si>
  <si>
    <t>S10975</t>
  </si>
  <si>
    <t>10975</t>
  </si>
  <si>
    <t>TUCKER HILL PHASE 3 (CMC)</t>
  </si>
  <si>
    <t>B</t>
  </si>
  <si>
    <t>B-19</t>
  </si>
  <si>
    <t>TUCKER HILL PHASE 3 (CMC), BLK B, LOT B-19; (COMMON AREA)</t>
  </si>
  <si>
    <t>(COMMON AREA)</t>
  </si>
  <si>
    <t>TREMONT</t>
  </si>
  <si>
    <t>BLVD</t>
  </si>
  <si>
    <t>TREMONT BLVD _x000D_
MCKINNEY, TX</t>
  </si>
  <si>
    <t>CMC</t>
  </si>
  <si>
    <t>CAD, CMC, GCN, JCN, SPR</t>
  </si>
  <si>
    <t>2016</t>
  </si>
  <si>
    <t>278</t>
  </si>
  <si>
    <t>20160429010001640</t>
  </si>
  <si>
    <t>PLAT</t>
  </si>
  <si>
    <t>CMN-NONHOA</t>
  </si>
  <si>
    <t>E4</t>
  </si>
  <si>
    <t>R-11227-00A-0030-1</t>
  </si>
  <si>
    <t>{95E403FE-54AF-4DEC-B7C3-5CAFEECA9789}</t>
  </si>
  <si>
    <t>CST USA STORES LLC</t>
  </si>
  <si>
    <t>CIRCLE K</t>
  </si>
  <si>
    <t>ATTN: REAL ESTATE DEPARTMENT</t>
  </si>
  <si>
    <t>19500 BULVERDE RD STE 100</t>
  </si>
  <si>
    <t>SAN ANTONIO</t>
  </si>
  <si>
    <t>78259-3768</t>
  </si>
  <si>
    <t>S11227</t>
  </si>
  <si>
    <t>11227</t>
  </si>
  <si>
    <t>VICTORY AT STONEBRIDGE (CMC)</t>
  </si>
  <si>
    <t>VICTORY AT STONEBRIDGE (CMC), BLK A, LOT 3</t>
  </si>
  <si>
    <t>8001</t>
  </si>
  <si>
    <t>W</t>
  </si>
  <si>
    <t>UNIVERSITY</t>
  </si>
  <si>
    <t>DR</t>
  </si>
  <si>
    <t>8001 W UNIVERSITY DR _x000D_
MCKINNEY, TX</t>
  </si>
  <si>
    <t>SMC</t>
  </si>
  <si>
    <t>CAD, CMC, GCN, JCN, SMC</t>
  </si>
  <si>
    <t>20170317000343310</t>
  </si>
  <si>
    <t>WDNL</t>
  </si>
  <si>
    <t>CS.A</t>
  </si>
  <si>
    <t>F1</t>
  </si>
  <si>
    <t>CS3</t>
  </si>
  <si>
    <t>CS</t>
  </si>
  <si>
    <t>T</t>
  </si>
  <si>
    <t>1</t>
  </si>
  <si>
    <t>R-1408-001-0040-1</t>
  </si>
  <si>
    <t>{7AEF2D51-FF19-4B9E-B286-9EC60D0FF108}</t>
  </si>
  <si>
    <t>BIUS GORDON R &amp; CATHERINE - LE</t>
  </si>
  <si>
    <t>GORDON BIUS &amp; CATHERINE FAMILY TRUST</t>
  </si>
  <si>
    <t>14055 RED OAK CIR N</t>
  </si>
  <si>
    <t>75071-6133</t>
  </si>
  <si>
    <t>RED BUD ESTATES PHASE II (CFR), BLK A, LOT 4</t>
  </si>
  <si>
    <t>14055</t>
  </si>
  <si>
    <t>14055 N RED OAK CIR _x000D_
MCKINNEY, TX 75071</t>
  </si>
  <si>
    <t>20121221001629570</t>
  </si>
  <si>
    <t>R-1408-001-0090-1</t>
  </si>
  <si>
    <t>{DB4B0F45-1CFA-4D55-9277-477660FEA977}</t>
  </si>
  <si>
    <t>OLIVER BRUCE E</t>
  </si>
  <si>
    <t>16435 RED OAK CIR N</t>
  </si>
  <si>
    <t>75071-6147</t>
  </si>
  <si>
    <t>9</t>
  </si>
  <si>
    <t>RED BUD ESTATES PHASE II (CFR), BLK A, LOT 9</t>
  </si>
  <si>
    <t>16435</t>
  </si>
  <si>
    <t>16435 W RED OAK CIR _x000D_
MCKINNEY, TX 75071</t>
  </si>
  <si>
    <t>5234</t>
  </si>
  <si>
    <t>974</t>
  </si>
  <si>
    <t>117009</t>
  </si>
  <si>
    <t>SWDNL</t>
  </si>
  <si>
    <t>R-6220-001-0600-1</t>
  </si>
  <si>
    <t>{4AD751F9-A924-4F50-BF05-46C55906FF3E}</t>
  </si>
  <si>
    <t>FERGUSON ENTERPRISES INC</t>
  </si>
  <si>
    <t>FERGUSON ENTERPRISES/NEXTEL</t>
  </si>
  <si>
    <t>12500 JEFFERSON AVE</t>
  </si>
  <si>
    <t>NEWPORT NEWS</t>
  </si>
  <si>
    <t>VA</t>
  </si>
  <si>
    <t>23602-4314</t>
  </si>
  <si>
    <t>A0220</t>
  </si>
  <si>
    <t>C0220-1</t>
  </si>
  <si>
    <t>CHARLES CARTER SURVEY</t>
  </si>
  <si>
    <t>60</t>
  </si>
  <si>
    <t>ABS A0220 CHARLES CARTER SURVEY, SHEET 1, TRACT 60, 6.8681 ACRES</t>
  </si>
  <si>
    <t>10071</t>
  </si>
  <si>
    <t>10071 W UNIVERSITY DR _x000D_
MCKINNEY, TX 75071</t>
  </si>
  <si>
    <t>00-0025173</t>
  </si>
  <si>
    <t>4625-1555</t>
  </si>
  <si>
    <t>0</t>
  </si>
  <si>
    <t>FLXA.41-65</t>
  </si>
  <si>
    <t>F2</t>
  </si>
  <si>
    <t>WO1</t>
  </si>
  <si>
    <t>STIB</t>
  </si>
  <si>
    <t>R-6205-000-0220-1</t>
  </si>
  <si>
    <t>{FAB6ACE6-B170-43D9-B53B-DBEFA1F17216}</t>
  </si>
  <si>
    <t>FITZAU BERND &amp; VALERIE A</t>
  </si>
  <si>
    <t>6551 COUNTY ROAD 161</t>
  </si>
  <si>
    <t>75071-3045</t>
  </si>
  <si>
    <t>22</t>
  </si>
  <si>
    <t>ABS A0205 D M CRUTCHFIELD SURVEY, TRACT 22, 10.648 ACRES</t>
  </si>
  <si>
    <t>6551</t>
  </si>
  <si>
    <t>6551 COUNTY ROAD 161 _x000D_
MCKINNEY, TX 75071</t>
  </si>
  <si>
    <t>4068</t>
  </si>
  <si>
    <t>3194</t>
  </si>
  <si>
    <t>19971229001106210</t>
  </si>
  <si>
    <t>RV8P</t>
  </si>
  <si>
    <t>R-6220-001-0630-1</t>
  </si>
  <si>
    <t>{6C39F624-132C-4227-AEBE-794B2A4E8C05}</t>
  </si>
  <si>
    <t>WATTS INVESTMENTS LLC</t>
  </si>
  <si>
    <t>SUNSTATE RENTALS</t>
  </si>
  <si>
    <t>7305 E GREENWAY RD</t>
  </si>
  <si>
    <t>SCOTTSDALE</t>
  </si>
  <si>
    <t>AZ</t>
  </si>
  <si>
    <t>85260-1603</t>
  </si>
  <si>
    <t>63</t>
  </si>
  <si>
    <t>ABS A0220 CHARLES CARTER SURVEY, SHEET 1, TRACT 63, 4.0 ACRES</t>
  </si>
  <si>
    <t>10041</t>
  </si>
  <si>
    <t>10041 W UNIVERSITY DR _x000D_
MCKINNEY, TX 75071</t>
  </si>
  <si>
    <t>6042</t>
  </si>
  <si>
    <t>3080</t>
  </si>
  <si>
    <t>0159207</t>
  </si>
  <si>
    <t>SWD</t>
  </si>
  <si>
    <t>WHOA.20%&lt;</t>
  </si>
  <si>
    <t>CW3</t>
  </si>
  <si>
    <t>R-6220-001-0620-1</t>
  </si>
  <si>
    <t>{155FCC61-1F97-4C70-92C5-B8C12C620524}</t>
  </si>
  <si>
    <t>AGARITA NET HOLDINGS LLC</t>
  </si>
  <si>
    <t>CHAPMAN CONSTRUCTION INC.</t>
  </si>
  <si>
    <t>115 W EL PRADO DR STE 3</t>
  </si>
  <si>
    <t>78212-2082</t>
  </si>
  <si>
    <t>62</t>
  </si>
  <si>
    <t>ABS A0220 CHARLES CARTER SURVEY, SHEET 1, TRACT 62, 10.0 ACRES</t>
  </si>
  <si>
    <t>10011</t>
  </si>
  <si>
    <t>10011 W UNIVERSITY DR _x000D_
MCKINNEY, TX 75071</t>
  </si>
  <si>
    <t>20120619000729460</t>
  </si>
  <si>
    <t>OS2</t>
  </si>
  <si>
    <t>MTIB</t>
  </si>
  <si>
    <t>R-6838-000-0310-1</t>
  </si>
  <si>
    <t>{EDD6D49F-ABB8-4F71-A65E-32325F041692}</t>
  </si>
  <si>
    <t>MORRIS FRANK &amp; PATSY REV LVNG TR</t>
  </si>
  <si>
    <t>MORRIS FRANK J &amp; PATSY A TRS</t>
  </si>
  <si>
    <t>6008 COUNTY ROAD 123</t>
  </si>
  <si>
    <t>75071-8206</t>
  </si>
  <si>
    <t>31</t>
  </si>
  <si>
    <t>ABS A0838 JOEL F STEWART SURVEY, TRACT 31, 5.0 ACRES</t>
  </si>
  <si>
    <t>6008</t>
  </si>
  <si>
    <t>6008 COUNTY ROAD 123 _x000D_
MCKINNEY, TX 75071</t>
  </si>
  <si>
    <t>5869</t>
  </si>
  <si>
    <t>0028</t>
  </si>
  <si>
    <t>0027008</t>
  </si>
  <si>
    <t>RV5</t>
  </si>
  <si>
    <t>1.5</t>
  </si>
  <si>
    <t>Style5</t>
  </si>
  <si>
    <t>Red A + Red D FULL Impacts/Levels/Business Direct Displacements - Each</t>
  </si>
  <si>
    <t>R-9147-00A-0010-1</t>
  </si>
  <si>
    <t>{9219A2FD-502A-40A3-B0C0-A4701C8DDDD0}</t>
  </si>
  <si>
    <t>EWING IRRIGATION PRODUCTS INC</t>
  </si>
  <si>
    <t>EWING IRRIGATION</t>
  </si>
  <si>
    <t>3441 E HARBOUR DR</t>
  </si>
  <si>
    <t>PHOENIX</t>
  </si>
  <si>
    <t>85034-7229</t>
  </si>
  <si>
    <t>S9147</t>
  </si>
  <si>
    <t>9147</t>
  </si>
  <si>
    <t>CUSTER / 380 ADDITION (CMC)</t>
  </si>
  <si>
    <t>CUSTER / 380 ADDITION (CMC), BLK A, LOT 1</t>
  </si>
  <si>
    <t>8960</t>
  </si>
  <si>
    <t>8960 W UNIVERSITY DR _x000D_
MCKINNEY, TX 75071</t>
  </si>
  <si>
    <t>WHOA.41-65</t>
  </si>
  <si>
    <t>WO2</t>
  </si>
  <si>
    <t>R-9048-00A-004R-1</t>
  </si>
  <si>
    <t>{FA04072B-6B2F-43C0-86B1-DF86F3101BE6}</t>
  </si>
  <si>
    <t>WACHOVIA BANK NATIONAL ASSOC</t>
  </si>
  <si>
    <t>WELLS FARGO BANK</t>
  </si>
  <si>
    <t>PO BOX 2609</t>
  </si>
  <si>
    <t>CARLSBAD</t>
  </si>
  <si>
    <t>CA</t>
  </si>
  <si>
    <t>92018-2609</t>
  </si>
  <si>
    <t>S9048</t>
  </si>
  <si>
    <t>9048-1-1</t>
  </si>
  <si>
    <t>CUSTER WAL-MART ADDITION (CMC)</t>
  </si>
  <si>
    <t>4R</t>
  </si>
  <si>
    <t>CUSTER WAL-MART ADDITION (CMC), BLK A, LOT 4R; REPLAT</t>
  </si>
  <si>
    <t>REPLAT</t>
  </si>
  <si>
    <t>9021</t>
  </si>
  <si>
    <t>9021 W UNIVERSITY DR _x000D_
MCKINNEY, TX 75071</t>
  </si>
  <si>
    <t>1046010</t>
  </si>
  <si>
    <t>CNRET.BK</t>
  </si>
  <si>
    <t>BK3</t>
  </si>
  <si>
    <t>BBR</t>
  </si>
  <si>
    <t>R-0971-000-0020-1</t>
  </si>
  <si>
    <t>{412E631E-5E8D-41C1-BC7F-68DE1F315C1B}</t>
  </si>
  <si>
    <t>JENKINS RONALD K ET UX</t>
  </si>
  <si>
    <t>5 WHITTIER DR</t>
  </si>
  <si>
    <t>FRIENDSWOOD</t>
  </si>
  <si>
    <t>77546-4021</t>
  </si>
  <si>
    <t>S0971</t>
  </si>
  <si>
    <t>0816</t>
  </si>
  <si>
    <t>BARR W ESTATES (GCN)</t>
  </si>
  <si>
    <t>BARR W ESTATES (GCN), LOT 2</t>
  </si>
  <si>
    <t>4053</t>
  </si>
  <si>
    <t>4053 AKELA WAY _x000D_
MCKINNEY, TX 75071</t>
  </si>
  <si>
    <t>13400351</t>
  </si>
  <si>
    <t>OT</t>
  </si>
  <si>
    <t>RV6P</t>
  </si>
  <si>
    <t>R-9615-00A-0070-1</t>
  </si>
  <si>
    <t>{727D1355-3084-4C03-930F-EA2E3001328F}</t>
  </si>
  <si>
    <t>FIREBRAND PROPERTIES LP</t>
  </si>
  <si>
    <t>BURGER KING</t>
  </si>
  <si>
    <t>4055 VALLEY VIEW LN STE 500</t>
  </si>
  <si>
    <t>DALLAS</t>
  </si>
  <si>
    <t>75244-5048</t>
  </si>
  <si>
    <t>S9615</t>
  </si>
  <si>
    <t>9615-1-6</t>
  </si>
  <si>
    <t>PROSPER PLAZA (CPR)</t>
  </si>
  <si>
    <t>PROSPER PLAZA (CPR), BLK A, LOT 7</t>
  </si>
  <si>
    <t>4355</t>
  </si>
  <si>
    <t>E</t>
  </si>
  <si>
    <t>PROSPER</t>
  </si>
  <si>
    <t>75078</t>
  </si>
  <si>
    <t>4355 E UNIVERSITY DR _x000D_
PROSPER, TX 75078</t>
  </si>
  <si>
    <t>CPR</t>
  </si>
  <si>
    <t>CAD, CPR, GCN, JCN, SPR</t>
  </si>
  <si>
    <t>20131003001384780</t>
  </si>
  <si>
    <t>CNRET.FF</t>
  </si>
  <si>
    <t>FF4</t>
  </si>
  <si>
    <t>FFR</t>
  </si>
  <si>
    <t>Style7</t>
  </si>
  <si>
    <t>Red A + Red D FULL Impacts/Levels/Residential Displacements - Each</t>
  </si>
  <si>
    <t>R-6205-000-0170-1</t>
  </si>
  <si>
    <t>{DAB6438C-6559-48D3-81BE-6835E0A92206}</t>
  </si>
  <si>
    <t>CLYDE HAROLD E &amp; TAMLYNN J</t>
  </si>
  <si>
    <t>6919 COUNTY ROAD 123</t>
  </si>
  <si>
    <t>75071-8205</t>
  </si>
  <si>
    <t>17</t>
  </si>
  <si>
    <t>ABS A0205 D M CRUTCHFIELD SURVEY, TRACT 17, 4.673 ACRES</t>
  </si>
  <si>
    <t>6919</t>
  </si>
  <si>
    <t>6919 COUNTY ROAD 123 _x000D_
MCKINNEY, TX 75071</t>
  </si>
  <si>
    <t>20150604000663560</t>
  </si>
  <si>
    <t>R-6220-001-0610-1</t>
  </si>
  <si>
    <t>{72801C82-2447-43A2-9AEC-C2122F6DFBBE}</t>
  </si>
  <si>
    <t>PHIPPS J B</t>
  </si>
  <si>
    <t>1865 PRIVATE ROAD 5312</t>
  </si>
  <si>
    <t>75071-6202</t>
  </si>
  <si>
    <t>61</t>
  </si>
  <si>
    <t>ABS A0220 CHARLES CARTER SURVEY, SHEET 1, TRACT 61, 12.414 ACRES</t>
  </si>
  <si>
    <t>1865</t>
  </si>
  <si>
    <t>PRIVATE ROAD 5312</t>
  </si>
  <si>
    <t>1865 PRIVATE ROAD 5312 _x000D_
MCKINNEY, TX 75071</t>
  </si>
  <si>
    <t>97-</t>
  </si>
  <si>
    <t>0093080</t>
  </si>
  <si>
    <t>NPRF10</t>
  </si>
  <si>
    <t>RF11</t>
  </si>
  <si>
    <t>R-6220-001-0660-1</t>
  </si>
  <si>
    <t>{3F33D0F4-9B30-4736-A1A4-9BEA38DE0049}</t>
  </si>
  <si>
    <t>UH STORAGE (DE) LP</t>
  </si>
  <si>
    <t>U-HAUL SELF STORAGE</t>
  </si>
  <si>
    <t>ATTN: TAX DEPT</t>
  </si>
  <si>
    <t>PO BOX 29046</t>
  </si>
  <si>
    <t>85038-9046</t>
  </si>
  <si>
    <t>66</t>
  </si>
  <si>
    <t>ABS A0220 CHARLES CARTER SURVEY, SHEET 1, TRACT 66, 5.4 ACRES</t>
  </si>
  <si>
    <t>10061</t>
  </si>
  <si>
    <t>10061 W UNIVERSITY DR _x000D_
MCKINNEY, TX 75071</t>
  </si>
  <si>
    <t>SSF-3CC</t>
  </si>
  <si>
    <t>WM4</t>
  </si>
  <si>
    <t>SSF</t>
  </si>
  <si>
    <t>R-6371-001-0950-1</t>
  </si>
  <si>
    <t>{BD6EE71F-FCB7-4226-85B5-F904748119B9}</t>
  </si>
  <si>
    <t>HOWELL EDDIE P &amp; GAILYN A</t>
  </si>
  <si>
    <t>PO BOX 88</t>
  </si>
  <si>
    <t>WESTON</t>
  </si>
  <si>
    <t>75097-0088</t>
  </si>
  <si>
    <t>A0371</t>
  </si>
  <si>
    <t>C0371-1</t>
  </si>
  <si>
    <t>MEREDITH HART SURVEY</t>
  </si>
  <si>
    <t>95</t>
  </si>
  <si>
    <t>ABS A0371 MEREDITH HART SURVEY, SHEET 1, TRACT 95, 49.48 ACRES</t>
  </si>
  <si>
    <t>5378</t>
  </si>
  <si>
    <t>COUNTY ROAD 201</t>
  </si>
  <si>
    <t>5378 COUNTY ROAD 201 _x000D_
MCKINNEY, TX 75071</t>
  </si>
  <si>
    <t>CAD, GCN, JCN, SMC</t>
  </si>
  <si>
    <t>SMCRF</t>
  </si>
  <si>
    <t>RF9</t>
  </si>
  <si>
    <t>R-6838-000-0320-1</t>
  </si>
  <si>
    <t>{C359019D-E983-4889-8137-96C3CD6DA464}</t>
  </si>
  <si>
    <t>LEWIS CHARLES &amp; AMELIA</t>
  </si>
  <si>
    <t>32</t>
  </si>
  <si>
    <t>ABS A0838 JOEL F STEWART SURVEY, TRACT 32, 6.33 ACRES</t>
  </si>
  <si>
    <t>4177</t>
  </si>
  <si>
    <t>LINEHAN</t>
  </si>
  <si>
    <t>LN</t>
  </si>
  <si>
    <t>4177 LINEHAN LN _x000D_
MCKINNEY, TX 75071</t>
  </si>
  <si>
    <t>5880</t>
  </si>
  <si>
    <t>1511</t>
  </si>
  <si>
    <t>0034883</t>
  </si>
  <si>
    <t>RF5</t>
  </si>
  <si>
    <t>R-9615-00A-0010-1</t>
  </si>
  <si>
    <t>{EAB84F99-B87D-4F5F-BA57-9435ACFE948F}</t>
  </si>
  <si>
    <t>ROSEBRIAR PROSPER PLAZA LP</t>
  </si>
  <si>
    <t>TACO BUENO</t>
  </si>
  <si>
    <t>PO BOX 541208</t>
  </si>
  <si>
    <t>75354-1208</t>
  </si>
  <si>
    <t>9615-1-5</t>
  </si>
  <si>
    <t>PROSPER PLAZA (CPR), BLK A, LOT 1; REVISED</t>
  </si>
  <si>
    <t>REVISED</t>
  </si>
  <si>
    <t>4385</t>
  </si>
  <si>
    <t>4385 E UNIVERSITY DR _x000D_
PROSPER, TX 75078</t>
  </si>
  <si>
    <t>2013</t>
  </si>
  <si>
    <t>462</t>
  </si>
  <si>
    <t>20131014010002990</t>
  </si>
  <si>
    <t>R-1285-000-012R-1</t>
  </si>
  <si>
    <t>{AC68E798-442B-43F1-BA03-EFD64937393B}</t>
  </si>
  <si>
    <t>VOIGT KEVIN</t>
  </si>
  <si>
    <t>6290 COUNTY ROAD 123</t>
  </si>
  <si>
    <t>1800-1-1</t>
  </si>
  <si>
    <t>12R</t>
  </si>
  <si>
    <t>BLOOMDALE FARMS (CPR), LOT 12R; REPLAT</t>
  </si>
  <si>
    <t>6290</t>
  </si>
  <si>
    <t>6290 COUNTY ROAD 123 _x000D_
MCKINNEY, TX 75071</t>
  </si>
  <si>
    <t>20150317000291310</t>
  </si>
  <si>
    <t>12</t>
  </si>
  <si>
    <t>R-6211-000-0130-1</t>
  </si>
  <si>
    <t>PATRICK.LEWIS</t>
  </si>
  <si>
    <t>{4706329C-0A7A-46CD-94AF-B7970959CA1B}</t>
  </si>
  <si>
    <t>MCKINNEY RANCH LTD</t>
  </si>
  <si>
    <t>C/O ROBERT G BUCHANAN ESQ</t>
  </si>
  <si>
    <t>11520 N CENTRAL EXPY STE 138</t>
  </si>
  <si>
    <t>75243-6672</t>
  </si>
  <si>
    <t>A0211</t>
  </si>
  <si>
    <t>C0211</t>
  </si>
  <si>
    <t>TARLTON CUNIS SURVEY</t>
  </si>
  <si>
    <t>13</t>
  </si>
  <si>
    <t>ABS A0211 TARLTON CUNIS SURVEY, TRACT 13, 126.718 ACRES</t>
  </si>
  <si>
    <t>4366</t>
  </si>
  <si>
    <t>COUNTY ROAD 164</t>
  </si>
  <si>
    <t>4366 COUNTY ROAD 164 _x000D_
MCKINNEY, TX 75071</t>
  </si>
  <si>
    <t>20140212000134010</t>
  </si>
  <si>
    <t>SMCV8-10+</t>
  </si>
  <si>
    <t>R-0971-000-0010-1</t>
  </si>
  <si>
    <t>{334CBC89-475F-4116-8708-E4917F8D7EB7}</t>
  </si>
  <si>
    <t>CHACON FRANCISCO</t>
  </si>
  <si>
    <t>413 HANBEE ST</t>
  </si>
  <si>
    <t>RICHARDSON</t>
  </si>
  <si>
    <t>75080-4509</t>
  </si>
  <si>
    <t>BARR W ESTATES (GCN), LOT 1</t>
  </si>
  <si>
    <t>4023</t>
  </si>
  <si>
    <t>4023 AKELA WAY _x000D_
MCKINNEY, TX 75071</t>
  </si>
  <si>
    <t>20130619000851110</t>
  </si>
  <si>
    <t>RV6</t>
  </si>
  <si>
    <t>R-8162-00A-003R-1</t>
  </si>
  <si>
    <t>{026BE1E6-6C90-422C-90F6-8C84086AD301}</t>
  </si>
  <si>
    <t>CUSTER &amp; SKINNER 380 LLC</t>
  </si>
  <si>
    <t>7-ELEVEN</t>
  </si>
  <si>
    <t>4821 HARLEY AVE</t>
  </si>
  <si>
    <t>FORT WORTH</t>
  </si>
  <si>
    <t>76107-3715</t>
  </si>
  <si>
    <t>S8162</t>
  </si>
  <si>
    <t>8162-1-2</t>
  </si>
  <si>
    <t>PARCEL 601-603 (CMC)</t>
  </si>
  <si>
    <t>3R</t>
  </si>
  <si>
    <t>PARCEL 601-603 (CMC), BLK A, LOT 3R; REPLAT</t>
  </si>
  <si>
    <t>8885</t>
  </si>
  <si>
    <t>8885 W UNIVERSITY DR _x000D_
MCKINNEY, TX 75071</t>
  </si>
  <si>
    <t>20091214001493560</t>
  </si>
  <si>
    <t>R-11201-00A-0080-1</t>
  </si>
  <si>
    <t>{FA0F8520-0F68-428B-9CE0-5A737332826F}</t>
  </si>
  <si>
    <t>NADG/SHOP PROSPER LP</t>
  </si>
  <si>
    <t>4809 COLE AVE STE 330</t>
  </si>
  <si>
    <t>75205-3553</t>
  </si>
  <si>
    <t>S11201</t>
  </si>
  <si>
    <t>11201</t>
  </si>
  <si>
    <t>PROSPER CROSSING (CPR)</t>
  </si>
  <si>
    <t>8</t>
  </si>
  <si>
    <t>PROSPER CROSSING (CPR), BLK A, LOT 8</t>
  </si>
  <si>
    <t>US HWY 380</t>
  </si>
  <si>
    <t>US HWY 380 _x000D_
PROSPER, TX</t>
  </si>
  <si>
    <t>20170502000562930</t>
  </si>
  <si>
    <t>R-3702-000-0060-1</t>
  </si>
  <si>
    <t>18991230</t>
  </si>
  <si>
    <t>{8074B52C-2034-437E-9384-83523981CCCC}</t>
  </si>
  <si>
    <t>PATMORE CHARLES</t>
  </si>
  <si>
    <t>5000 COUNTY ROAD 164</t>
  </si>
  <si>
    <t>75071-2569</t>
  </si>
  <si>
    <t>S3702</t>
  </si>
  <si>
    <t>4858</t>
  </si>
  <si>
    <t>BLOOMDALE ESTATES</t>
  </si>
  <si>
    <t>6</t>
  </si>
  <si>
    <t>BLOOMDALE ESTATES, LOT 6</t>
  </si>
  <si>
    <t>5000</t>
  </si>
  <si>
    <t>5000 COUNTY ROAD 164 _x000D_
MCKINNEY, TX 75071</t>
  </si>
  <si>
    <t>DIV</t>
  </si>
  <si>
    <t>R-9048-00A-0010-1</t>
  </si>
  <si>
    <t>{FF4FA09C-A5D7-44CB-B8D9-429BE02B601A}</t>
  </si>
  <si>
    <t>WAL- MART REAL ESTATE BUSINESS TRUST</t>
  </si>
  <si>
    <t>WAL-MART SUPER CENTER</t>
  </si>
  <si>
    <t>WAL- MART PROPERTY TAX DEPT #5311 00 MCKINNEY</t>
  </si>
  <si>
    <t>MAIL STOP 0555</t>
  </si>
  <si>
    <t>PO BOX 8050</t>
  </si>
  <si>
    <t>BENTONVILLE</t>
  </si>
  <si>
    <t>AR</t>
  </si>
  <si>
    <t>72712-8055</t>
  </si>
  <si>
    <t>9048</t>
  </si>
  <si>
    <t>CUSTER WAL-MART ADDITION (CMC), BLK A, LOT 1</t>
  </si>
  <si>
    <t>1721</t>
  </si>
  <si>
    <t>CUSTER</t>
  </si>
  <si>
    <t>RD</t>
  </si>
  <si>
    <t>1721 N CUSTER RD _x000D_
MCKINNEY, TX 75071</t>
  </si>
  <si>
    <t>20070611000786790</t>
  </si>
  <si>
    <t>BB.A</t>
  </si>
  <si>
    <t>DI3</t>
  </si>
  <si>
    <t>DIS</t>
  </si>
  <si>
    <t>R-0971-000-0140-1</t>
  </si>
  <si>
    <t>{7E512526-91CE-48C9-BFD6-A72F67E16CEE}</t>
  </si>
  <si>
    <t>LANDE JOSEPH A</t>
  </si>
  <si>
    <t>5764 COUNTY ROAD 123</t>
  </si>
  <si>
    <t>75071-8204</t>
  </si>
  <si>
    <t>14</t>
  </si>
  <si>
    <t>BARR W ESTATES (GCN), LOT 14</t>
  </si>
  <si>
    <t>5764</t>
  </si>
  <si>
    <t>5764 COUNTY ROAD 123 _x000D_
MCKINNEY, TX 75071</t>
  </si>
  <si>
    <t>R-6205-000-0010-1</t>
  </si>
  <si>
    <t>{37D9409C-AE11-4845-9086-A3BFEEB43D2B}</t>
  </si>
  <si>
    <t>HIJO LTD &amp; ONE LONGHORN LAND I LP</t>
  </si>
  <si>
    <t>1 COWBOYS WAY</t>
  </si>
  <si>
    <t>FRISCO</t>
  </si>
  <si>
    <t>75034-1963</t>
  </si>
  <si>
    <t>ABS A0205 D M CRUTCHFIELD SURVEY, TRACT 1, 29.41 ACRES</t>
  </si>
  <si>
    <t>6795</t>
  </si>
  <si>
    <t>6795 COUNTY ROAD 123 _x000D_
MCKINNEY, TX 75071</t>
  </si>
  <si>
    <t>105190</t>
  </si>
  <si>
    <t>PRLANDHS</t>
  </si>
  <si>
    <t>D1</t>
  </si>
  <si>
    <t>R-9615-00A-0080-1</t>
  </si>
  <si>
    <t>{46F5C8B2-E6D5-4A47-BA56-00DBD1E31B81}</t>
  </si>
  <si>
    <t>POP HOLDINGS LP</t>
  </si>
  <si>
    <t>POPEYES LOUISIANA KITCHEN</t>
  </si>
  <si>
    <t>9615-1-7</t>
  </si>
  <si>
    <t>PROSPER PLAZA (CPR), BLK A, LOT 8; (REPLAT)</t>
  </si>
  <si>
    <t>(REPLAT)</t>
  </si>
  <si>
    <t>4235</t>
  </si>
  <si>
    <t>4235 E UNIVERSITY DR _x000D_
PROSPER, TX 75078</t>
  </si>
  <si>
    <t>2015</t>
  </si>
  <si>
    <t>534</t>
  </si>
  <si>
    <t>20150916010003350</t>
  </si>
  <si>
    <t>R-1408-001-0050-1</t>
  </si>
  <si>
    <t>{86A1EDE8-5DB1-4C1E-A3D4-883DDAD8E4A9}</t>
  </si>
  <si>
    <t>THOMPSON RICHARD D ETUX</t>
  </si>
  <si>
    <t>14005 RED OAK CIR N</t>
  </si>
  <si>
    <t>5</t>
  </si>
  <si>
    <t>RED BUD ESTATES PHASE II (CFR), BLK A, LOT 5</t>
  </si>
  <si>
    <t>14005</t>
  </si>
  <si>
    <t>14005 N RED OAK CIR _x000D_
MCKINNEY, TX 75071</t>
  </si>
  <si>
    <t>DVHS, HS</t>
  </si>
  <si>
    <t>20070396</t>
  </si>
  <si>
    <t>R-1408-001-0060-1</t>
  </si>
  <si>
    <t>{BC4C6252-9E5D-485A-B38A-0F32D41812A3}</t>
  </si>
  <si>
    <t>VAN TASSELL FRANCES</t>
  </si>
  <si>
    <t>13955 RED OAK CIR N</t>
  </si>
  <si>
    <t>RED BUD ESTATES PHASE II (CFR), BLK A, LOT 6</t>
  </si>
  <si>
    <t>13955</t>
  </si>
  <si>
    <t>13955 N RED OAK CIR _x000D_
MCKINNEY, TX 75071</t>
  </si>
  <si>
    <t>96-</t>
  </si>
  <si>
    <t>0094892</t>
  </si>
  <si>
    <t>R-1408-001-0080-1</t>
  </si>
  <si>
    <t>{A230CA74-58B4-4BF9-8D57-E3268223C1C1}</t>
  </si>
  <si>
    <t>SAKHAEE KHASHAYAR</t>
  </si>
  <si>
    <t>6905 LUPTON DR</t>
  </si>
  <si>
    <t>75225-1739</t>
  </si>
  <si>
    <t>RED BUD ESTATES PHASE II (CFR), BLK A, LOT 8</t>
  </si>
  <si>
    <t>16485</t>
  </si>
  <si>
    <t>16485 W RED OAK CIR _x000D_
MCKINNEY, TX 75071</t>
  </si>
  <si>
    <t>20210754</t>
  </si>
  <si>
    <t>C1</t>
  </si>
  <si>
    <t>R-9615-00A-0090-1</t>
  </si>
  <si>
    <t>{CA0A41D4-206E-4564-9050-28D0331EADA1}</t>
  </si>
  <si>
    <t>BRIDGESTONE RETAIL OPERATIONS LLC</t>
  </si>
  <si>
    <t>FIRESTONE</t>
  </si>
  <si>
    <t>ATTN TAX DEPT</t>
  </si>
  <si>
    <t>535 MARRIOTT DR</t>
  </si>
  <si>
    <t>NASHVILLE</t>
  </si>
  <si>
    <t>37214-5092</t>
  </si>
  <si>
    <t>9615-1-4</t>
  </si>
  <si>
    <t>PROSPER PLAZA (CPR), BLK A, LOT 9; REVISED</t>
  </si>
  <si>
    <t>4211</t>
  </si>
  <si>
    <t>4211 E UNIVERSITY DR _x000D_
PROSPER, TX 75078</t>
  </si>
  <si>
    <t>20141203001317200</t>
  </si>
  <si>
    <t>ARS</t>
  </si>
  <si>
    <t>AM3</t>
  </si>
  <si>
    <t>R-0849-001-005A-1</t>
  </si>
  <si>
    <t>{97BF37E6-E888-4B11-82BC-97240046B3FD}</t>
  </si>
  <si>
    <t>PRITCHARD CHARLES M ET UX LINDA</t>
  </si>
  <si>
    <t>2099 COUNTY ROAD 856</t>
  </si>
  <si>
    <t>75071-3020</t>
  </si>
  <si>
    <t>S0849</t>
  </si>
  <si>
    <t>1205</t>
  </si>
  <si>
    <t>WALNUT GROVE (GCN)</t>
  </si>
  <si>
    <t>5A</t>
  </si>
  <si>
    <t>WALNUT GROVE (GCN), BLK 1, LOT 5A</t>
  </si>
  <si>
    <t>2099</t>
  </si>
  <si>
    <t>COUNTY ROAD 856</t>
  </si>
  <si>
    <t>2099 COUNTY ROAD 856 _x000D_
MCKINNEY, TX 75071</t>
  </si>
  <si>
    <t>RESET</t>
  </si>
  <si>
    <t>N0849</t>
  </si>
  <si>
    <t>R-6995-000-0170-1</t>
  </si>
  <si>
    <t>{880E0D77-08AE-4B09-AF7D-17956F87420D}</t>
  </si>
  <si>
    <t>KZK WORLD INC</t>
  </si>
  <si>
    <t>FORMER VALERO</t>
  </si>
  <si>
    <t>710 OAKGLEN CIR</t>
  </si>
  <si>
    <t>FAIRVIEW</t>
  </si>
  <si>
    <t>75069-1655</t>
  </si>
  <si>
    <t>A0995</t>
  </si>
  <si>
    <t>C0995</t>
  </si>
  <si>
    <t>B P WORLEY SURVEY</t>
  </si>
  <si>
    <t>ABS A0995 B P WORLEY SURVEY, TRACT 17, .933 ACRES</t>
  </si>
  <si>
    <t>8850</t>
  </si>
  <si>
    <t>8850 W UNIVERSITY DR _x000D_
MCKINNEY, TX 75071</t>
  </si>
  <si>
    <t>20180503000541490</t>
  </si>
  <si>
    <t>CS.B</t>
  </si>
  <si>
    <t>CS2</t>
  </si>
  <si>
    <t>R-6205-000-0060-1</t>
  </si>
  <si>
    <t>{09033B30-DB2C-49A8-BC25-07E044BF51F1}</t>
  </si>
  <si>
    <t>DOBRANSKY JOSEPH &amp; LORI ANN</t>
  </si>
  <si>
    <t>6423 COUNTY ROAD 161</t>
  </si>
  <si>
    <t>75071-3323</t>
  </si>
  <si>
    <t>ABS A0205 D M CRUTCHFIELD SURVEY, TRACT 6, 14.36 ACRES</t>
  </si>
  <si>
    <t>6423</t>
  </si>
  <si>
    <t>6423 COUNTY ROAD 161 _x000D_
MCKINNEY, TX 75071</t>
  </si>
  <si>
    <t>20120829001079910</t>
  </si>
  <si>
    <t>NPRV10-13</t>
  </si>
  <si>
    <t>RV13</t>
  </si>
  <si>
    <t>R-1285-000-014B-1</t>
  </si>
  <si>
    <t>{71E74CED-FBE3-4750-9F66-3B6FCCA729D0}</t>
  </si>
  <si>
    <t>SCICCHITANO RICCARDO</t>
  </si>
  <si>
    <t>6508 COUNTY ROAD 123</t>
  </si>
  <si>
    <t>75071-8294</t>
  </si>
  <si>
    <t>14B</t>
  </si>
  <si>
    <t>BLOOMDALE FARMS (CPR), LOT 14B</t>
  </si>
  <si>
    <t>6508</t>
  </si>
  <si>
    <t>6508 COUNTY ROAD 123 _x000D_
MCKINNEY, TX 75071</t>
  </si>
  <si>
    <t>00-0102908</t>
  </si>
  <si>
    <t>4757-0574</t>
  </si>
  <si>
    <t>Style3</t>
  </si>
  <si>
    <t>Red A + Red D FULL Impacts/Levels/Business - Induced Displacements- Each</t>
  </si>
  <si>
    <t>R-4092-000-001R-1</t>
  </si>
  <si>
    <t>{BD05CDDB-8BEF-4677-9DA1-BD75527F1BCE}</t>
  </si>
  <si>
    <t>UBP INVESTMENTS LLC</t>
  </si>
  <si>
    <t>UNIVERSITY BUSINESS PLAZA</t>
  </si>
  <si>
    <t>1951 UNIVERSITY BUSINESS DR STE 119</t>
  </si>
  <si>
    <t>75071-5806</t>
  </si>
  <si>
    <t>S4092</t>
  </si>
  <si>
    <t>BELL 380 PARTNERS (GCN)</t>
  </si>
  <si>
    <t>1R</t>
  </si>
  <si>
    <t>BELL 380 PARTNERS (GCN), LOT 1R</t>
  </si>
  <si>
    <t>1951</t>
  </si>
  <si>
    <t>UNIVERSITY BUSINESS</t>
  </si>
  <si>
    <t>1951 UNIVERSITY BUSINESS DR _x000D_
MCKINNEY, TX 75071</t>
  </si>
  <si>
    <t>20130903001243110</t>
  </si>
  <si>
    <t>FLXB.&lt;21</t>
  </si>
  <si>
    <t>R-6205-000-0070-1</t>
  </si>
  <si>
    <t>{B02ACE98-5F2C-40DB-895F-ACD64942FF77}</t>
  </si>
  <si>
    <t>WIGGINS JAMES WILLIAM</t>
  </si>
  <si>
    <t>6400 COUNTY ROAD 124</t>
  </si>
  <si>
    <t>75071-6818</t>
  </si>
  <si>
    <t>ABS A0205 D M CRUTCHFIELD SURVEY, TRACT 7, 30.885 ACRES</t>
  </si>
  <si>
    <t>6400</t>
  </si>
  <si>
    <t>COUNTY ROAD 124</t>
  </si>
  <si>
    <t>6400 COUNTY ROAD 124 _x000D_
MCKINNEY, TX 75071</t>
  </si>
  <si>
    <t>01-0099304</t>
  </si>
  <si>
    <t>4979-0192</t>
  </si>
  <si>
    <t>QCD</t>
  </si>
  <si>
    <t>NPRF8-9P</t>
  </si>
  <si>
    <t>R-6371-004-0960-1</t>
  </si>
  <si>
    <t>{555AA139-771D-4E98-A74D-8BDB5616E6CA}</t>
  </si>
  <si>
    <t>BLAKE JASON P &amp; SHANNON S</t>
  </si>
  <si>
    <t>800 COUNTY ROAD 1200</t>
  </si>
  <si>
    <t>75071-7300</t>
  </si>
  <si>
    <t>C0371-4</t>
  </si>
  <si>
    <t>96</t>
  </si>
  <si>
    <t>ABS A0371 MEREDITH HART SURVEY, SHEET 4, TRACT 96, 33.756 ACRES</t>
  </si>
  <si>
    <t>800</t>
  </si>
  <si>
    <t>COUNTY ROAD 1200</t>
  </si>
  <si>
    <t>800 COUNTY ROAD 1200 _x000D_
MCKINNEY, TX 75071</t>
  </si>
  <si>
    <t>20160519000615260</t>
  </si>
  <si>
    <t>SMCV45</t>
  </si>
  <si>
    <t>R-1285-000-0180-1</t>
  </si>
  <si>
    <t>{AB403590-25EA-4CD9-835D-E11C326DFBC1}</t>
  </si>
  <si>
    <t>COMBS KEVIN</t>
  </si>
  <si>
    <t>6286 COUNTY ROAD 123</t>
  </si>
  <si>
    <t>18</t>
  </si>
  <si>
    <t>BLOOMDALE FARMS (CPR), LOT 18; REPLAT</t>
  </si>
  <si>
    <t>6286</t>
  </si>
  <si>
    <t>6286 COUNTY ROAD 123 _x000D_
MCKINNEY, TX 75071</t>
  </si>
  <si>
    <t>20130328000413570</t>
  </si>
  <si>
    <t>RV12</t>
  </si>
  <si>
    <t>R-6205-000-0180-1</t>
  </si>
  <si>
    <t>{1CD61749-A467-4B4E-A147-0DA896C8FE00}</t>
  </si>
  <si>
    <t>GARRETT TODD L &amp; LAURA S</t>
  </si>
  <si>
    <t>6677 COUNTY ROAD 161</t>
  </si>
  <si>
    <t>75071-8233</t>
  </si>
  <si>
    <t>ABS A0205 D M CRUTCHFIELD SURVEY, TRACT 18, 25.399 ACRES</t>
  </si>
  <si>
    <t>6677</t>
  </si>
  <si>
    <t>6677 COUNTY ROAD 161 _x000D_
MCKINNEY, TX 75071</t>
  </si>
  <si>
    <t>20150618000729990</t>
  </si>
  <si>
    <t>RV14</t>
  </si>
  <si>
    <t>7.5</t>
  </si>
  <si>
    <t>R-6411-000-0120-1</t>
  </si>
  <si>
    <t>{5645179B-D4F4-4611-9F90-891B68B4A006}</t>
  </si>
  <si>
    <t>104 PROSPER LP</t>
  </si>
  <si>
    <t>DFW STONE SUPPLY</t>
  </si>
  <si>
    <t>5850 GRANITE PKWY STE 100</t>
  </si>
  <si>
    <t>PLANO</t>
  </si>
  <si>
    <t>75024-0043</t>
  </si>
  <si>
    <t>A0411</t>
  </si>
  <si>
    <t>C0411</t>
  </si>
  <si>
    <t>JEREMIAH HORN SURVEY</t>
  </si>
  <si>
    <t>ABS A0411 JEREMIAH HORN SURVEY, TRACT 12, 81.766 ACRES</t>
  </si>
  <si>
    <t>4011</t>
  </si>
  <si>
    <t>4011 E UNIVERSITY DR _x000D_
PROSPER, TX 75078</t>
  </si>
  <si>
    <t>GC.A</t>
  </si>
  <si>
    <t>PE1</t>
  </si>
  <si>
    <t>R-9048-00A-0020-1</t>
  </si>
  <si>
    <t>{F2E58B9F-C8EF-4F25-B3BE-7858B351A02B}</t>
  </si>
  <si>
    <t>MURPHY OIL USA INC</t>
  </si>
  <si>
    <t>WAL-MART FUEL CENTER</t>
  </si>
  <si>
    <t>BUSINESS PROPERTY TAX DEPT</t>
  </si>
  <si>
    <t>PO BOX 7300</t>
  </si>
  <si>
    <t>EL DORADO</t>
  </si>
  <si>
    <t>71731-7300</t>
  </si>
  <si>
    <t>CUSTER WAL-MART ADDITION (CMC), BLK A, LOT 2</t>
  </si>
  <si>
    <t>9091</t>
  </si>
  <si>
    <t>9091 W UNIVERSITY DR _x000D_
MCKINNEY, TX 75071</t>
  </si>
  <si>
    <t>20071203001611640</t>
  </si>
  <si>
    <t>CS.C</t>
  </si>
  <si>
    <t>CS1</t>
  </si>
  <si>
    <t>R-9048-00A-003R-1</t>
  </si>
  <si>
    <t>{BC2A8307-6567-4993-ADD2-63B42751EF20}</t>
  </si>
  <si>
    <t>HAYCO REALTY LTD</t>
  </si>
  <si>
    <t>WHATABURGER</t>
  </si>
  <si>
    <t>ATTN: HAYDN CUTLER</t>
  </si>
  <si>
    <t>3825 CAMP BOWIE BLVD</t>
  </si>
  <si>
    <t>76107-3355</t>
  </si>
  <si>
    <t>9048-1-2</t>
  </si>
  <si>
    <t>CUSTER WAL-MART ADDITION (CMC), BLK A, LOT 3R; AMENDING</t>
  </si>
  <si>
    <t>AMENDING</t>
  </si>
  <si>
    <t>9053</t>
  </si>
  <si>
    <t>9053 W UNIVERSITY DR _x000D_
MCKINNEY, TX 75071</t>
  </si>
  <si>
    <t>1273660</t>
  </si>
  <si>
    <t>R-9460-00C-001R-1</t>
  </si>
  <si>
    <t>{52B6E263-0D68-48C4-8A9A-29D095430ACA}</t>
  </si>
  <si>
    <t>HARVARD PARK LLC &amp;</t>
  </si>
  <si>
    <t>TUCKER HILL OFFICE</t>
  </si>
  <si>
    <t>STEPHENVILLE - BBU LTD &amp;</t>
  </si>
  <si>
    <t>THE NASH GROUP REAL ESTATE ING - ATTN: JACK HARVARD</t>
  </si>
  <si>
    <t>941 CIRCLE IN THE WOODS</t>
  </si>
  <si>
    <t>75069-9534</t>
  </si>
  <si>
    <t>S9460</t>
  </si>
  <si>
    <t>9460-1-1</t>
  </si>
  <si>
    <t>TUCKER HILL PHASE 1A (CMC)</t>
  </si>
  <si>
    <t>C</t>
  </si>
  <si>
    <t>TUCKER HILL PHASE 1A (CMC), BLK C, LOT 1R; (REPLAT)</t>
  </si>
  <si>
    <t>7200</t>
  </si>
  <si>
    <t>7200 W UNIVERSITY DR _x000D_
MCKINNEY, TX 75071</t>
  </si>
  <si>
    <t>2018</t>
  </si>
  <si>
    <t>176</t>
  </si>
  <si>
    <t>20180309010001150</t>
  </si>
  <si>
    <t>F3</t>
  </si>
  <si>
    <t>MS3</t>
  </si>
  <si>
    <t>OMTLR1-3</t>
  </si>
  <si>
    <t>R-1408-001-0010-1</t>
  </si>
  <si>
    <t>{D8E9B4CD-4D8E-4FE6-BCA4-5B4AEFB2CD47}</t>
  </si>
  <si>
    <t>ROESCHLEY KEITH &amp; MARCIE</t>
  </si>
  <si>
    <t>14205 RED OAK CIR N</t>
  </si>
  <si>
    <t>75071-6167</t>
  </si>
  <si>
    <t>RED BUD ESTATES PHASE II (CFR), BLK A, LOT 1</t>
  </si>
  <si>
    <t>14205</t>
  </si>
  <si>
    <t>14205 N RED OAK CIR _x000D_
MCKINNEY, TX 75071</t>
  </si>
  <si>
    <t>1030950</t>
  </si>
  <si>
    <t>R-4092-000-0020-1</t>
  </si>
  <si>
    <t>{F47141D5-5772-4C26-ACA8-5945ECC98D2C}</t>
  </si>
  <si>
    <t>BOTTOM LINE CONSULTANTS INC</t>
  </si>
  <si>
    <t>HERBS PAINT &amp; BODY SHOP</t>
  </si>
  <si>
    <t>120 RAYFLEX DR</t>
  </si>
  <si>
    <t>75081-3339</t>
  </si>
  <si>
    <t>5415</t>
  </si>
  <si>
    <t>BELL 380 PARTNERS (GCN), LOT 2</t>
  </si>
  <si>
    <t>9983</t>
  </si>
  <si>
    <t>9983 W UNIVERSITY DR _x000D_
MCKINNEY, TX 75071</t>
  </si>
  <si>
    <t>20140214000144010</t>
  </si>
  <si>
    <t>R-8162-00A-002R-1</t>
  </si>
  <si>
    <t>{FFC95324-599B-4862-9B6C-66944147AA9B}</t>
  </si>
  <si>
    <t>TCG CUSTER/380 INVESTORS LLC</t>
  </si>
  <si>
    <t>MEDICAL CITY EMERGENCY ROOM STONEBRIDGE</t>
  </si>
  <si>
    <t>ATTN GREY STOGNER</t>
  </si>
  <si>
    <t>12720 HILLCREST RD STE 650</t>
  </si>
  <si>
    <t>75230-2005</t>
  </si>
  <si>
    <t>8162-1-4</t>
  </si>
  <si>
    <t>2R</t>
  </si>
  <si>
    <t>PARCEL 601-603 (CMC), BLK A, LOT 2R; AMENDING</t>
  </si>
  <si>
    <t>8995</t>
  </si>
  <si>
    <t>8995 W UNIVERSITY DR _x000D_
MCKINNEY, TX 75071</t>
  </si>
  <si>
    <t>2014</t>
  </si>
  <si>
    <t>184</t>
  </si>
  <si>
    <t>20140415010001170</t>
  </si>
  <si>
    <t>HP3</t>
  </si>
  <si>
    <t>EMERG</t>
  </si>
  <si>
    <t>R-1285-000-0100-1</t>
  </si>
  <si>
    <t>{FE0321C0-F9C4-4281-8B17-4B72F0DC63DD}</t>
  </si>
  <si>
    <t>REILLY JORDAN ALEXANDER &amp; HUNTER</t>
  </si>
  <si>
    <t>6180 COUNTY ROAD 123</t>
  </si>
  <si>
    <t>75071-8208</t>
  </si>
  <si>
    <t>10</t>
  </si>
  <si>
    <t>BLOOMDALE FARMS (CPR), LOT 10</t>
  </si>
  <si>
    <t>6180</t>
  </si>
  <si>
    <t>6180 COUNTY ROAD 123 _x000D_
MCKINNEY, TX 75071</t>
  </si>
  <si>
    <t>20180824001065780</t>
  </si>
  <si>
    <t>R-3702-000-0100-1</t>
  </si>
  <si>
    <t>{29EE42D3-BC13-4D7B-8824-C160CB28945E}</t>
  </si>
  <si>
    <t>COOPER CHRISTOPHER B &amp; KATHERINE LYNN</t>
  </si>
  <si>
    <t>4692 COUNTY ROAD 164</t>
  </si>
  <si>
    <t>75071-2561</t>
  </si>
  <si>
    <t>BLOOMDALE ESTATES, LOT 10</t>
  </si>
  <si>
    <t>3360</t>
  </si>
  <si>
    <t>PRIVATE ROAD 5441</t>
  </si>
  <si>
    <t>3360 PRIVATE ROAD 5441 _x000D_
MCKINNEY, TX 75071</t>
  </si>
  <si>
    <t>4769</t>
  </si>
  <si>
    <t>612</t>
  </si>
  <si>
    <t>20001009001102780</t>
  </si>
  <si>
    <t>SMCV67</t>
  </si>
  <si>
    <t>R-9615-00A-003R-1</t>
  </si>
  <si>
    <t>{4D700743-6E72-40DD-8DB5-9B95023189EB}</t>
  </si>
  <si>
    <t>PROSPER PLAZA</t>
  </si>
  <si>
    <t>PROSPER PLAZA (CPR), BLK A, LOT 3R; (REPLAT)</t>
  </si>
  <si>
    <t>4261</t>
  </si>
  <si>
    <t>4261 E UNIVERSITY DR _x000D_
PROSPER, TX 75078</t>
  </si>
  <si>
    <t>STC.A</t>
  </si>
  <si>
    <t>RE3</t>
  </si>
  <si>
    <t>SC</t>
  </si>
  <si>
    <t>R-6995-000-0130-1</t>
  </si>
  <si>
    <t>{71F83CBB-010A-4D71-BD84-583B0DD7BF35}</t>
  </si>
  <si>
    <t>BOMAC MCKINNEY INVESTMENTS LLC</t>
  </si>
  <si>
    <t>BRAKEEN MINI SUPPLY</t>
  </si>
  <si>
    <t>PO BOX 96011</t>
  </si>
  <si>
    <t>SOUTHLAKE</t>
  </si>
  <si>
    <t>76092-0111</t>
  </si>
  <si>
    <t>ABS A0995 B P WORLEY SURVEY, TRACT 13, 1.919 ACRES</t>
  </si>
  <si>
    <t>8734</t>
  </si>
  <si>
    <t>8734 W UNIVERSITY DR _x000D_
MCKINNEY, TX 75071</t>
  </si>
  <si>
    <t>20180305000265390</t>
  </si>
  <si>
    <t>SSF-1</t>
  </si>
  <si>
    <t>WM1</t>
  </si>
  <si>
    <t>R-6995-000-0140-1</t>
  </si>
  <si>
    <t>{DF3E5C88-9FEF-4ACB-A2D9-59C38AC751E9}</t>
  </si>
  <si>
    <t>BRACKEEN PAUL B</t>
  </si>
  <si>
    <t>BRACKEEN TRAILER SALES</t>
  </si>
  <si>
    <t>8734 W UNIVERSITY DR</t>
  </si>
  <si>
    <t>75071-7826</t>
  </si>
  <si>
    <t>ABS A0995 B P WORLEY SURVEY, TRACT 14, .9412 ACRES</t>
  </si>
  <si>
    <t>FSR.C</t>
  </si>
  <si>
    <t>GC3</t>
  </si>
  <si>
    <t>FSR</t>
  </si>
  <si>
    <t>R-0849-002-0040-1</t>
  </si>
  <si>
    <t>{44F18ECF-6CE5-4329-9EFF-599F645EFA46}</t>
  </si>
  <si>
    <t>450 N KIMBALL AVE</t>
  </si>
  <si>
    <t>76092-6641</t>
  </si>
  <si>
    <t>WALNUT GROVE (GCN), BLK 2, LOT 4</t>
  </si>
  <si>
    <t>8700</t>
  </si>
  <si>
    <t>8700 W UNIVERSITY DR _x000D_
MCKINNEY, TX 75071</t>
  </si>
  <si>
    <t>20180718000896440</t>
  </si>
  <si>
    <t>R-0849-002-0050-1</t>
  </si>
  <si>
    <t>{D5079AF0-0C6E-4C69-A3E9-D5F382FFDE76}</t>
  </si>
  <si>
    <t>WALNUT GROVE (GCN), BLK 2, LOT 5</t>
  </si>
  <si>
    <t>2069</t>
  </si>
  <si>
    <t>COUNTY ROAD 852</t>
  </si>
  <si>
    <t>2069 COUNTY ROAD 852 _x000D_
MCKINNEY, TX 75071</t>
  </si>
  <si>
    <t>20171214001650190</t>
  </si>
  <si>
    <t>R-1408-003-0010-1</t>
  </si>
  <si>
    <t>{1011EBED-70FA-48A3-B41F-5A46E65A9EF1}</t>
  </si>
  <si>
    <t>SMITH R L &amp;</t>
  </si>
  <si>
    <t>VALERIE SMITH</t>
  </si>
  <si>
    <t>16990 REDBUD DR</t>
  </si>
  <si>
    <t>75071-6516</t>
  </si>
  <si>
    <t>RED BUD ESTATES PHASE II (CFR), BLK C, LOT 1</t>
  </si>
  <si>
    <t>16990</t>
  </si>
  <si>
    <t>REDBUD</t>
  </si>
  <si>
    <t>16990 REDBUD DR _x000D_
MCKINNEY, TX 75071</t>
  </si>
  <si>
    <t>20170224000245760</t>
  </si>
  <si>
    <t>Displacement?</t>
  </si>
  <si>
    <t>Residential/Business</t>
  </si>
  <si>
    <t>% of Property to Acquire</t>
  </si>
  <si>
    <t>Land Market $/SF</t>
  </si>
  <si>
    <t>Market Value of ROW</t>
  </si>
  <si>
    <t>Appraised Value Multiplier</t>
  </si>
  <si>
    <t>Adjusted $/SF</t>
  </si>
  <si>
    <t>Adjusted Market Value of ROW</t>
  </si>
  <si>
    <t>Added Soft Impact Costs</t>
  </si>
  <si>
    <t>Added Soft Disp Costs</t>
  </si>
  <si>
    <t>Total Soft Cost</t>
  </si>
  <si>
    <t>Total Cost</t>
  </si>
  <si>
    <t>Combined 4 businesses in a single building</t>
  </si>
  <si>
    <t>*Listed Property IDs from Green alignment in this segment = properties along existing US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</si>
</sst>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/>
    <xf numFmtId="44" fontId="0" fillId="0" borderId="0" xfId="42" applyFont="1"/>
    <xf numFmtId="44" fontId="0" fillId="0" borderId="0" xfId="0" applyNumberFormat="1"/>
    <xf numFmtId="2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F65"/>
  <sheetViews>
    <sheetView tabSelected="1" topLeftCell="DQ1" workbookViewId="0">
      <pane ySplit="1" topLeftCell="A8" activePane="bottomLeft" state="frozen"/>
      <selection pane="bottomLeft" activeCell="EC2" sqref="EC2"/>
    </sheetView>
  </sheetViews>
  <sheetFormatPr defaultRowHeight="14.4" x14ac:dyDescent="0.3"/>
  <cols>
    <col min="1" max="1" width="6.109375" style="1" bestFit="1" customWidth="1"/>
    <col min="2" max="2" width="6.21875" style="1" bestFit="1" customWidth="1"/>
    <col min="3" max="3" width="67.21875" style="1" bestFit="1" customWidth="1"/>
    <col min="4" max="4" width="12.88671875" style="1" bestFit="1" customWidth="1"/>
    <col min="5" max="5" width="17.77734375" style="1" bestFit="1" customWidth="1"/>
    <col min="6" max="6" width="9.109375" style="1" customWidth="1"/>
    <col min="7" max="7" width="8.44140625" style="1" customWidth="1"/>
    <col min="8" max="8" width="5" style="1" customWidth="1"/>
    <col min="9" max="9" width="8.5546875" style="1" customWidth="1"/>
    <col min="10" max="10" width="8.77734375" style="1" customWidth="1"/>
    <col min="11" max="11" width="7.6640625" style="1" customWidth="1"/>
    <col min="12" max="12" width="10" style="1" customWidth="1"/>
    <col min="13" max="14" width="11.21875" style="1" customWidth="1"/>
    <col min="15" max="15" width="7" style="1" customWidth="1"/>
    <col min="16" max="16" width="9" style="1" bestFit="1" customWidth="1"/>
    <col min="17" max="17" width="8.44140625" style="1" bestFit="1" customWidth="1"/>
    <col min="18" max="18" width="18.21875" style="1" customWidth="1"/>
    <col min="19" max="19" width="9" style="1" customWidth="1"/>
    <col min="20" max="21" width="12.33203125" style="1" customWidth="1"/>
    <col min="22" max="22" width="11.109375" style="1" customWidth="1"/>
    <col min="23" max="24" width="11.33203125" style="1" customWidth="1"/>
    <col min="25" max="26" width="11.109375" style="1" customWidth="1"/>
    <col min="27" max="27" width="10.44140625" style="1" customWidth="1"/>
    <col min="28" max="28" width="10.5546875" style="1" customWidth="1"/>
    <col min="29" max="29" width="14" style="1" customWidth="1"/>
    <col min="30" max="30" width="9.6640625" style="1" customWidth="1"/>
    <col min="31" max="31" width="40.21875" style="1" customWidth="1"/>
    <col min="32" max="32" width="9.5546875" style="1" customWidth="1"/>
    <col min="33" max="33" width="18.21875" style="1" customWidth="1"/>
    <col min="34" max="34" width="39.5546875" style="1" customWidth="1"/>
    <col min="35" max="35" width="9.88671875" style="1" customWidth="1"/>
    <col min="36" max="36" width="11" style="1" customWidth="1"/>
    <col min="37" max="37" width="42.88671875" style="1" customWidth="1"/>
    <col min="38" max="38" width="47.109375" style="1" customWidth="1"/>
    <col min="39" max="39" width="52.21875" style="1" customWidth="1"/>
    <col min="40" max="40" width="23.5546875" style="1" customWidth="1"/>
    <col min="41" max="41" width="15.44140625" style="1" customWidth="1"/>
    <col min="42" max="42" width="10.109375" style="1" customWidth="1"/>
    <col min="43" max="43" width="10.6640625" style="1" customWidth="1"/>
    <col min="44" max="44" width="10.21875" style="1" customWidth="1"/>
    <col min="45" max="46" width="11" style="1" customWidth="1"/>
    <col min="47" max="47" width="32.88671875" style="1" customWidth="1"/>
    <col min="48" max="48" width="5.5546875" style="1" customWidth="1"/>
    <col min="49" max="49" width="9.109375" style="1" customWidth="1"/>
    <col min="50" max="50" width="61.88671875" style="1" customWidth="1"/>
    <col min="51" max="51" width="16.109375" style="1" customWidth="1"/>
    <col min="52" max="52" width="7.44140625" style="1" customWidth="1"/>
    <col min="53" max="53" width="10.44140625" style="1" customWidth="1"/>
    <col min="54" max="55" width="9.88671875" style="1" customWidth="1"/>
    <col min="56" max="56" width="9.33203125" style="1" customWidth="1"/>
    <col min="57" max="57" width="19.88671875" style="1" customWidth="1"/>
    <col min="58" max="58" width="9.44140625" style="1" customWidth="1"/>
    <col min="59" max="59" width="10.109375" style="1" customWidth="1"/>
    <col min="60" max="60" width="9.109375" style="1" customWidth="1"/>
    <col min="61" max="61" width="8.44140625" style="1" customWidth="1"/>
    <col min="62" max="62" width="27.6640625" style="1" customWidth="1"/>
    <col min="63" max="63" width="4.88671875" style="1" customWidth="1"/>
    <col min="64" max="64" width="6.5546875" style="1" customWidth="1"/>
    <col min="65" max="65" width="2.88671875" style="1" customWidth="1"/>
    <col min="66" max="66" width="11.21875" style="1" customWidth="1"/>
    <col min="67" max="67" width="23.44140625" style="1" customWidth="1"/>
    <col min="68" max="69" width="11.6640625" style="1" customWidth="1"/>
    <col min="70" max="70" width="18.21875" style="1" customWidth="1"/>
    <col min="71" max="71" width="8.21875" style="1" customWidth="1"/>
    <col min="72" max="72" width="11.21875" style="1" customWidth="1"/>
    <col min="73" max="74" width="9.6640625" style="1" customWidth="1"/>
    <col min="75" max="75" width="9" style="1" customWidth="1"/>
    <col min="76" max="76" width="9.6640625" style="1" customWidth="1"/>
    <col min="77" max="77" width="9.44140625" style="1" customWidth="1"/>
    <col min="78" max="78" width="14" style="1" customWidth="1"/>
    <col min="79" max="79" width="8.21875" style="1" customWidth="1"/>
    <col min="80" max="80" width="7.88671875" style="1" customWidth="1"/>
    <col min="81" max="81" width="10.5546875" style="1" customWidth="1"/>
    <col min="82" max="82" width="10.77734375" style="1" customWidth="1"/>
    <col min="83" max="83" width="11" style="1" customWidth="1"/>
    <col min="84" max="84" width="9.44140625" style="1" customWidth="1"/>
    <col min="85" max="85" width="6" style="1" customWidth="1"/>
    <col min="86" max="86" width="6.6640625" style="1" customWidth="1"/>
    <col min="87" max="87" width="10.5546875" style="1" customWidth="1"/>
    <col min="88" max="88" width="5.109375" style="1" customWidth="1"/>
    <col min="89" max="89" width="5.6640625" style="1" customWidth="1"/>
    <col min="90" max="90" width="6.77734375" style="1" customWidth="1"/>
    <col min="91" max="91" width="5.21875" style="1" customWidth="1"/>
    <col min="92" max="92" width="10.5546875" style="1" customWidth="1"/>
    <col min="93" max="93" width="4.88671875" style="1" customWidth="1"/>
    <col min="94" max="95" width="10.21875" style="1" customWidth="1"/>
    <col min="96" max="96" width="9.6640625" style="1" customWidth="1"/>
    <col min="97" max="97" width="10.21875" style="1" customWidth="1"/>
    <col min="98" max="98" width="10.5546875" style="1" customWidth="1"/>
    <col min="99" max="100" width="10" style="1" customWidth="1"/>
    <col min="101" max="101" width="10.109375" style="1" customWidth="1"/>
    <col min="102" max="102" width="10.77734375" style="1" customWidth="1"/>
    <col min="103" max="103" width="10.6640625" style="1" customWidth="1"/>
    <col min="104" max="104" width="9.88671875" style="1" customWidth="1"/>
    <col min="105" max="105" width="10.109375" style="1" customWidth="1"/>
    <col min="106" max="106" width="10.21875" style="1" customWidth="1"/>
    <col min="107" max="107" width="9.88671875" style="1" customWidth="1"/>
    <col min="108" max="108" width="9.6640625" style="1" customWidth="1"/>
    <col min="109" max="109" width="13.6640625" style="1" bestFit="1" customWidth="1"/>
    <col min="110" max="110" width="14.6640625" style="1" bestFit="1" customWidth="1"/>
    <col min="111" max="111" width="12.109375" style="1" bestFit="1" customWidth="1"/>
    <col min="112" max="112" width="13.6640625" style="1" bestFit="1" customWidth="1"/>
    <col min="113" max="113" width="12.109375" style="1" bestFit="1" customWidth="1"/>
    <col min="114" max="114" width="13.6640625" style="1" bestFit="1" customWidth="1"/>
    <col min="115" max="115" width="14.6640625" style="1" bestFit="1" customWidth="1"/>
    <col min="116" max="116" width="13.6640625" style="1" bestFit="1" customWidth="1"/>
    <col min="117" max="117" width="14.6640625" style="1" bestFit="1" customWidth="1"/>
    <col min="118" max="118" width="11.109375" style="1" bestFit="1" customWidth="1"/>
    <col min="119" max="119" width="14.6640625" style="1" bestFit="1" customWidth="1"/>
    <col min="120" max="120" width="10.6640625" style="1" customWidth="1"/>
    <col min="121" max="121" width="9.33203125" style="1" customWidth="1"/>
    <col min="122" max="122" width="10.44140625" style="1" customWidth="1"/>
    <col min="123" max="123" width="10" style="1" customWidth="1"/>
    <col min="124" max="124" width="10.109375" style="1" bestFit="1" customWidth="1"/>
    <col min="125" max="125" width="12.109375" style="3" bestFit="1" customWidth="1"/>
    <col min="126" max="126" width="21.109375" bestFit="1" customWidth="1"/>
    <col min="127" max="127" width="15.33203125" bestFit="1" customWidth="1"/>
    <col min="128" max="128" width="19" bestFit="1" customWidth="1"/>
    <col min="129" max="129" width="24.77734375" bestFit="1" customWidth="1"/>
    <col min="130" max="130" width="16.44140625" bestFit="1" customWidth="1"/>
    <col min="131" max="131" width="26.6640625" bestFit="1" customWidth="1"/>
    <col min="132" max="133" width="21.109375" bestFit="1" customWidth="1"/>
    <col min="134" max="134" width="15.44140625" bestFit="1" customWidth="1"/>
    <col min="135" max="135" width="14.6640625" bestFit="1" customWidth="1"/>
  </cols>
  <sheetData>
    <row r="1" spans="1:135" x14ac:dyDescent="0.3">
      <c r="A1" s="1" t="s">
        <v>0</v>
      </c>
      <c r="B1" s="1" t="s">
        <v>1</v>
      </c>
      <c r="C1" s="1" t="s">
        <v>2</v>
      </c>
      <c r="D1" s="1" t="s">
        <v>1019</v>
      </c>
      <c r="E1" s="1" t="s">
        <v>1020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3" t="s">
        <v>122</v>
      </c>
      <c r="DV1" s="1" t="s">
        <v>1021</v>
      </c>
      <c r="DW1" s="4" t="s">
        <v>1022</v>
      </c>
      <c r="DX1" s="1" t="s">
        <v>1023</v>
      </c>
      <c r="DY1" s="1" t="s">
        <v>1024</v>
      </c>
      <c r="DZ1" s="4" t="s">
        <v>1025</v>
      </c>
      <c r="EA1" s="1" t="s">
        <v>1026</v>
      </c>
      <c r="EB1" s="1" t="s">
        <v>1027</v>
      </c>
      <c r="EC1" s="1" t="s">
        <v>1028</v>
      </c>
      <c r="ED1" s="1" t="s">
        <v>1029</v>
      </c>
      <c r="EE1" s="1" t="s">
        <v>1030</v>
      </c>
    </row>
    <row r="2" spans="1:135" ht="28.8" x14ac:dyDescent="0.3">
      <c r="A2" s="1">
        <v>233</v>
      </c>
      <c r="B2" s="1" t="s">
        <v>123</v>
      </c>
      <c r="C2" s="1" t="s">
        <v>124</v>
      </c>
      <c r="D2" s="1" t="b">
        <f t="shared" ref="D2" si="0">ISNUMBER(SEARCH("Displacements",C2))</f>
        <v>0</v>
      </c>
      <c r="E2" s="1" t="str">
        <f t="shared" ref="E2" si="1">IF(ISNUMBER(SEARCH("Residential",C2)),"Residential", "Business")</f>
        <v>Residential</v>
      </c>
      <c r="F2" s="1">
        <v>4</v>
      </c>
      <c r="G2" s="1">
        <v>0</v>
      </c>
      <c r="H2" s="1">
        <v>0</v>
      </c>
      <c r="I2" s="1">
        <v>-1</v>
      </c>
      <c r="J2" s="1">
        <v>0</v>
      </c>
      <c r="M2" s="1">
        <v>1.9778365827600002E-3</v>
      </c>
      <c r="N2" s="1">
        <v>8.8249902505399997E-8</v>
      </c>
      <c r="O2" s="1">
        <v>6197</v>
      </c>
      <c r="P2" s="1">
        <v>6586</v>
      </c>
      <c r="Q2" s="1">
        <v>2122043</v>
      </c>
      <c r="R2" s="1" t="s">
        <v>125</v>
      </c>
      <c r="W2" s="1">
        <v>442291.23005800002</v>
      </c>
      <c r="X2" s="1">
        <v>3284.2251769200002</v>
      </c>
      <c r="Y2" s="1">
        <v>439490.421875</v>
      </c>
      <c r="Z2" s="1">
        <v>3270.19923298</v>
      </c>
      <c r="AE2" s="1" t="s">
        <v>126</v>
      </c>
      <c r="AF2" s="1">
        <v>2122043</v>
      </c>
      <c r="AG2" s="1" t="s">
        <v>125</v>
      </c>
      <c r="AH2" s="1" t="s">
        <v>127</v>
      </c>
      <c r="AI2" s="1" t="s">
        <v>128</v>
      </c>
      <c r="AJ2" s="1">
        <v>100</v>
      </c>
      <c r="AM2" s="1" t="s">
        <v>129</v>
      </c>
      <c r="AO2" s="1" t="s">
        <v>130</v>
      </c>
      <c r="AP2" s="1" t="s">
        <v>131</v>
      </c>
      <c r="AQ2" s="1" t="s">
        <v>132</v>
      </c>
      <c r="AR2" s="1" t="s">
        <v>133</v>
      </c>
      <c r="AS2" s="1" t="s">
        <v>134</v>
      </c>
      <c r="AT2" s="1" t="s">
        <v>135</v>
      </c>
      <c r="AU2" s="1" t="s">
        <v>136</v>
      </c>
      <c r="AW2" s="1" t="s">
        <v>137</v>
      </c>
      <c r="AX2" s="1" t="s">
        <v>138</v>
      </c>
      <c r="BA2" s="1">
        <v>0</v>
      </c>
      <c r="BB2" s="1">
        <v>0</v>
      </c>
      <c r="BC2" s="1" t="s">
        <v>139</v>
      </c>
      <c r="BE2" s="1" t="s">
        <v>140</v>
      </c>
      <c r="BF2" s="1" t="s">
        <v>141</v>
      </c>
      <c r="BG2" s="1" t="s">
        <v>130</v>
      </c>
      <c r="BH2" s="1" t="s">
        <v>131</v>
      </c>
      <c r="BI2" s="1" t="s">
        <v>142</v>
      </c>
      <c r="BJ2" s="2" t="s">
        <v>143</v>
      </c>
      <c r="BL2" s="1" t="s">
        <v>144</v>
      </c>
      <c r="BN2" s="1" t="s">
        <v>145</v>
      </c>
      <c r="BO2" s="1" t="s">
        <v>146</v>
      </c>
      <c r="BU2" s="1">
        <v>10.395</v>
      </c>
      <c r="BV2" s="1">
        <v>0</v>
      </c>
      <c r="BW2" s="1">
        <v>452806</v>
      </c>
      <c r="BX2" s="1">
        <v>452806.2</v>
      </c>
      <c r="BY2" s="1">
        <v>4973</v>
      </c>
      <c r="BZ2" s="1" t="s">
        <v>147</v>
      </c>
      <c r="CA2" s="1" t="s">
        <v>148</v>
      </c>
      <c r="CB2" s="1" t="s">
        <v>149</v>
      </c>
      <c r="CD2" s="1" t="s">
        <v>150</v>
      </c>
      <c r="CE2" s="1" t="s">
        <v>128</v>
      </c>
      <c r="CF2" s="1">
        <v>1982</v>
      </c>
      <c r="CG2" s="1">
        <v>1982</v>
      </c>
      <c r="CI2" s="1" t="s">
        <v>151</v>
      </c>
      <c r="CJ2" s="1" t="s">
        <v>152</v>
      </c>
      <c r="CK2" s="1" t="s">
        <v>153</v>
      </c>
      <c r="CL2" s="1">
        <v>1</v>
      </c>
      <c r="CM2" s="1">
        <v>0</v>
      </c>
      <c r="CN2" s="1">
        <v>100</v>
      </c>
      <c r="CO2" s="1" t="s">
        <v>133</v>
      </c>
      <c r="CP2" s="1">
        <v>36970</v>
      </c>
      <c r="CQ2" s="1" t="s">
        <v>154</v>
      </c>
      <c r="CR2" s="1">
        <v>2019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2018</v>
      </c>
      <c r="DE2" s="6">
        <v>269215</v>
      </c>
      <c r="DF2" s="6">
        <v>0</v>
      </c>
      <c r="DG2" s="6">
        <v>35000</v>
      </c>
      <c r="DH2" s="6">
        <v>0</v>
      </c>
      <c r="DI2" s="6">
        <v>1043</v>
      </c>
      <c r="DJ2" s="6">
        <v>469750</v>
      </c>
      <c r="DK2" s="6">
        <v>773965</v>
      </c>
      <c r="DL2" s="6">
        <v>468707</v>
      </c>
      <c r="DM2" s="6">
        <v>305258</v>
      </c>
      <c r="DN2" s="6">
        <v>0</v>
      </c>
      <c r="DO2" s="6">
        <v>305258</v>
      </c>
      <c r="DP2" s="1">
        <v>0</v>
      </c>
      <c r="DQ2" s="1">
        <v>0</v>
      </c>
      <c r="DT2" s="1">
        <v>0</v>
      </c>
      <c r="DU2" s="3">
        <v>0.22533679292200001</v>
      </c>
      <c r="DV2" s="5">
        <f>IF(ROUND(DU2/(BX2/43560),4)&lt;0.95,ROUND(DU2/(BX2/43560),4),1)</f>
        <v>2.1700000000000001E-2</v>
      </c>
      <c r="DW2" s="6">
        <f>((DK2-(DE2+DF2))/BX2)</f>
        <v>1.1147153020431257</v>
      </c>
      <c r="DX2" s="7">
        <f>IF(C2=TRUE,DK2,DU2*43560*DW2)</f>
        <v>10941.678328752238</v>
      </c>
      <c r="DY2" s="8">
        <f>IF(E2="Residential",1.5, IF(D2=TRUE, 2.2,1.8))</f>
        <v>1.5</v>
      </c>
      <c r="DZ2" s="6">
        <f>IF(ISNUMBER(MATCH(Q2,'Green Overlap Properties'!A:A,0)),MAX(DW2*DY2,12),MAX(3.5,Red_A_Coit_to_US_75!DW2*Red_A_Coit_to_US_75!DY2))</f>
        <v>3.5</v>
      </c>
      <c r="EA2" s="7">
        <f>IF(D2=TRUE,DK2*DY2,DU2*43560*DZ2)</f>
        <v>34354.847448888126</v>
      </c>
      <c r="EB2" s="7">
        <f>IF(DX2&gt;1000,IF(E2="Residential", 71000, 105000),11000)</f>
        <v>71000</v>
      </c>
      <c r="EC2" s="7">
        <f>IF(D2=TRUE,IF(E2="Business",224000,162000),0)</f>
        <v>0</v>
      </c>
      <c r="ED2" s="7">
        <f>EB2+EC2</f>
        <v>71000</v>
      </c>
      <c r="EE2" s="7">
        <f>ROUNDUP((EA2+ED2),-2)</f>
        <v>105400</v>
      </c>
    </row>
    <row r="3" spans="1:135" ht="28.8" x14ac:dyDescent="0.3">
      <c r="A3" s="1">
        <v>217</v>
      </c>
      <c r="B3" s="1" t="s">
        <v>123</v>
      </c>
      <c r="C3" s="1" t="s">
        <v>124</v>
      </c>
      <c r="D3" s="1" t="b">
        <f t="shared" ref="D3:D63" si="2">ISNUMBER(SEARCH("Displacements",C3))</f>
        <v>0</v>
      </c>
      <c r="E3" s="1" t="str">
        <f t="shared" ref="E3:E63" si="3">IF(ISNUMBER(SEARCH("Residential",C3)),"Residential", "Business")</f>
        <v>Residential</v>
      </c>
      <c r="F3" s="1">
        <v>4</v>
      </c>
      <c r="G3" s="1">
        <v>0</v>
      </c>
      <c r="H3" s="1">
        <v>0</v>
      </c>
      <c r="I3" s="1">
        <v>-1</v>
      </c>
      <c r="J3" s="1">
        <v>0</v>
      </c>
      <c r="M3" s="1">
        <v>2.7257189028600001E-3</v>
      </c>
      <c r="N3" s="1">
        <v>2.5454071658300002E-7</v>
      </c>
      <c r="O3" s="1">
        <v>6972</v>
      </c>
      <c r="P3" s="1">
        <v>8463</v>
      </c>
      <c r="Q3" s="1">
        <v>2582764</v>
      </c>
      <c r="R3" s="1" t="s">
        <v>155</v>
      </c>
      <c r="S3" s="1">
        <v>38571</v>
      </c>
      <c r="W3" s="1">
        <v>529544.82769499999</v>
      </c>
      <c r="X3" s="1">
        <v>4353.3641689799997</v>
      </c>
      <c r="Y3" s="1">
        <v>291563.82617199997</v>
      </c>
      <c r="Z3" s="1">
        <v>2384.0051479399999</v>
      </c>
      <c r="AE3" s="1" t="s">
        <v>156</v>
      </c>
      <c r="AF3" s="1">
        <v>2582764</v>
      </c>
      <c r="AG3" s="1" t="s">
        <v>155</v>
      </c>
      <c r="AH3" s="1" t="s">
        <v>157</v>
      </c>
      <c r="AI3" s="1" t="s">
        <v>128</v>
      </c>
      <c r="AJ3" s="1">
        <v>100</v>
      </c>
      <c r="AM3" s="1" t="s">
        <v>158</v>
      </c>
      <c r="AO3" s="1" t="s">
        <v>130</v>
      </c>
      <c r="AP3" s="1" t="s">
        <v>131</v>
      </c>
      <c r="AQ3" s="1" t="s">
        <v>159</v>
      </c>
      <c r="AR3" s="1" t="s">
        <v>133</v>
      </c>
      <c r="AS3" s="1" t="s">
        <v>160</v>
      </c>
      <c r="AT3" s="1" t="s">
        <v>161</v>
      </c>
      <c r="AU3" s="1" t="s">
        <v>162</v>
      </c>
      <c r="AW3" s="1" t="s">
        <v>163</v>
      </c>
      <c r="AX3" s="1" t="s">
        <v>164</v>
      </c>
      <c r="BA3" s="1">
        <v>0</v>
      </c>
      <c r="BB3" s="1">
        <v>0</v>
      </c>
      <c r="BC3" s="1" t="s">
        <v>165</v>
      </c>
      <c r="BE3" s="1" t="s">
        <v>166</v>
      </c>
      <c r="BG3" s="1" t="s">
        <v>130</v>
      </c>
      <c r="BH3" s="1" t="s">
        <v>131</v>
      </c>
      <c r="BI3" s="1" t="s">
        <v>142</v>
      </c>
      <c r="BJ3" s="2" t="s">
        <v>167</v>
      </c>
      <c r="BL3" s="1" t="s">
        <v>144</v>
      </c>
      <c r="BN3" s="1" t="s">
        <v>145</v>
      </c>
      <c r="BO3" s="1" t="s">
        <v>146</v>
      </c>
      <c r="BU3" s="1">
        <v>6.8150000000000004</v>
      </c>
      <c r="BV3" s="1">
        <v>0</v>
      </c>
      <c r="BW3" s="1">
        <v>296861.40000000002</v>
      </c>
      <c r="BX3" s="1">
        <v>296861.40000000002</v>
      </c>
      <c r="BY3" s="1">
        <v>3190</v>
      </c>
      <c r="BZ3" s="1" t="s">
        <v>168</v>
      </c>
      <c r="CA3" s="1" t="s">
        <v>148</v>
      </c>
      <c r="CB3" s="1" t="s">
        <v>169</v>
      </c>
      <c r="CD3" s="1" t="s">
        <v>150</v>
      </c>
      <c r="CE3" s="1" t="s">
        <v>128</v>
      </c>
      <c r="CF3" s="1">
        <v>2005</v>
      </c>
      <c r="CG3" s="1">
        <v>1994</v>
      </c>
      <c r="CI3" s="1" t="s">
        <v>170</v>
      </c>
      <c r="CJ3" s="1" t="s">
        <v>171</v>
      </c>
      <c r="CK3" s="1" t="s">
        <v>172</v>
      </c>
      <c r="CL3" s="1">
        <v>2</v>
      </c>
      <c r="CM3" s="1">
        <v>0</v>
      </c>
      <c r="CN3" s="1">
        <v>100</v>
      </c>
      <c r="CO3" s="1" t="s">
        <v>133</v>
      </c>
      <c r="CP3" s="1">
        <v>38604</v>
      </c>
      <c r="CQ3" s="1" t="s">
        <v>154</v>
      </c>
      <c r="CR3" s="1">
        <v>2019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2018</v>
      </c>
      <c r="DE3" s="6">
        <v>275450</v>
      </c>
      <c r="DF3" s="6">
        <v>0</v>
      </c>
      <c r="DG3" s="6">
        <v>50000</v>
      </c>
      <c r="DH3" s="6">
        <v>0</v>
      </c>
      <c r="DI3" s="6">
        <v>802</v>
      </c>
      <c r="DJ3" s="6">
        <v>290750</v>
      </c>
      <c r="DK3" s="6">
        <v>616200</v>
      </c>
      <c r="DL3" s="6">
        <v>289948</v>
      </c>
      <c r="DM3" s="6">
        <v>326252</v>
      </c>
      <c r="DN3" s="6">
        <v>0</v>
      </c>
      <c r="DO3" s="6">
        <v>326252</v>
      </c>
      <c r="DP3" s="1">
        <v>2006</v>
      </c>
      <c r="DQ3" s="1">
        <v>2120713</v>
      </c>
      <c r="DS3" s="1" t="s">
        <v>163</v>
      </c>
      <c r="DT3" s="1">
        <v>17.414999999999999</v>
      </c>
      <c r="DU3" s="3">
        <v>0.65002061485600005</v>
      </c>
      <c r="DV3" s="5">
        <f t="shared" ref="DV3:DV63" si="4">IF(ROUND(DU3/(BX3/43560),4)&lt;0.95,ROUND(DU3/(BX3/43560),4),1)</f>
        <v>9.5399999999999999E-2</v>
      </c>
      <c r="DW3" s="6">
        <f t="shared" ref="DW3:DW63" si="5">((DK3-(DE3+DF3))/BX3)</f>
        <v>1.1478420569329659</v>
      </c>
      <c r="DX3" s="7">
        <f t="shared" ref="DX3:DX63" si="6">IF(C3=TRUE,DK3,DU3*43560*DW3)</f>
        <v>32501.030742799998</v>
      </c>
      <c r="DY3" s="8">
        <f t="shared" ref="DY3:DY63" si="7">IF(E3="Residential",1.5, IF(D3=TRUE, 2.2,1.8))</f>
        <v>1.5</v>
      </c>
      <c r="DZ3" s="6">
        <f>IF(ISNUMBER(MATCH(Q3,'Green Overlap Properties'!A:A,0)),MAX(DW3*DY3,12),MAX(3.5,Red_A_Coit_to_US_75!DW3*Red_A_Coit_to_US_75!DY3))</f>
        <v>3.5</v>
      </c>
      <c r="EA3" s="7">
        <f t="shared" ref="EA3:EA64" si="8">IF(D3=TRUE,DK3*DY3,DU3*43560*DZ3)</f>
        <v>99102.142940945763</v>
      </c>
      <c r="EB3" s="7">
        <f t="shared" ref="EB3:EB6" si="9">IF(DX3&gt;1000,IF(E3="Residential", 71000, 105000),11000)</f>
        <v>71000</v>
      </c>
      <c r="EC3" s="7">
        <f t="shared" ref="EC3:EC6" si="10">IF(D3=TRUE,IF(E3="Business",224000,162000),0)</f>
        <v>0</v>
      </c>
      <c r="ED3" s="7">
        <f t="shared" ref="ED3:ED63" si="11">EB3+EC3</f>
        <v>71000</v>
      </c>
      <c r="EE3" s="7">
        <f t="shared" ref="EE3:EE63" si="12">ROUNDUP((EA3+ED3),-2)</f>
        <v>170200</v>
      </c>
    </row>
    <row r="4" spans="1:135" ht="28.8" x14ac:dyDescent="0.3">
      <c r="A4" s="1">
        <v>291</v>
      </c>
      <c r="B4" s="1" t="s">
        <v>123</v>
      </c>
      <c r="C4" s="1" t="s">
        <v>124</v>
      </c>
      <c r="D4" s="1" t="b">
        <f t="shared" si="2"/>
        <v>0</v>
      </c>
      <c r="E4" s="1" t="str">
        <f t="shared" si="3"/>
        <v>Residential</v>
      </c>
      <c r="F4" s="1">
        <v>4</v>
      </c>
      <c r="G4" s="1">
        <v>0</v>
      </c>
      <c r="H4" s="1">
        <v>0</v>
      </c>
      <c r="I4" s="1">
        <v>-1</v>
      </c>
      <c r="J4" s="1">
        <v>0</v>
      </c>
      <c r="M4" s="1">
        <v>3.9560134196000001E-3</v>
      </c>
      <c r="N4" s="1">
        <v>7.9188439440900005E-7</v>
      </c>
      <c r="O4" s="1">
        <v>21126</v>
      </c>
      <c r="P4" s="1">
        <v>31998</v>
      </c>
      <c r="Q4" s="1">
        <v>1515925</v>
      </c>
      <c r="R4" s="1" t="s">
        <v>173</v>
      </c>
      <c r="W4" s="1">
        <v>463690.14630299999</v>
      </c>
      <c r="X4" s="1">
        <v>2984.9266828999998</v>
      </c>
      <c r="Y4" s="1">
        <v>463685.13085900003</v>
      </c>
      <c r="Z4" s="1">
        <v>2984.9198358100002</v>
      </c>
      <c r="AC4" s="1" t="s">
        <v>174</v>
      </c>
      <c r="AD4" s="1">
        <v>43396</v>
      </c>
      <c r="AE4" s="1" t="s">
        <v>175</v>
      </c>
      <c r="AF4" s="1">
        <v>1515925</v>
      </c>
      <c r="AG4" s="1" t="s">
        <v>173</v>
      </c>
      <c r="AH4" s="1" t="s">
        <v>176</v>
      </c>
      <c r="AI4" s="1" t="s">
        <v>128</v>
      </c>
      <c r="AJ4" s="1">
        <v>100</v>
      </c>
      <c r="AM4" s="1" t="s">
        <v>177</v>
      </c>
      <c r="AO4" s="1" t="s">
        <v>130</v>
      </c>
      <c r="AP4" s="1" t="s">
        <v>131</v>
      </c>
      <c r="AQ4" s="1" t="s">
        <v>178</v>
      </c>
      <c r="AR4" s="1" t="s">
        <v>133</v>
      </c>
      <c r="AS4" s="1" t="s">
        <v>147</v>
      </c>
      <c r="AT4" s="1" t="s">
        <v>179</v>
      </c>
      <c r="AU4" s="1" t="s">
        <v>180</v>
      </c>
      <c r="AW4" s="1" t="s">
        <v>163</v>
      </c>
      <c r="AX4" s="1" t="s">
        <v>181</v>
      </c>
      <c r="BA4" s="1">
        <v>0</v>
      </c>
      <c r="BB4" s="1">
        <v>0</v>
      </c>
      <c r="BC4" s="1" t="s">
        <v>182</v>
      </c>
      <c r="BE4" s="1" t="s">
        <v>183</v>
      </c>
      <c r="BG4" s="1" t="s">
        <v>130</v>
      </c>
      <c r="BH4" s="1" t="s">
        <v>131</v>
      </c>
      <c r="BI4" s="1" t="s">
        <v>142</v>
      </c>
      <c r="BJ4" s="2" t="s">
        <v>184</v>
      </c>
      <c r="BL4" s="1" t="s">
        <v>144</v>
      </c>
      <c r="BN4" s="1" t="s">
        <v>145</v>
      </c>
      <c r="BO4" s="1" t="s">
        <v>146</v>
      </c>
      <c r="BT4" s="1" t="s">
        <v>185</v>
      </c>
      <c r="BU4" s="1">
        <v>10.829000000000001</v>
      </c>
      <c r="BV4" s="1">
        <v>0</v>
      </c>
      <c r="BW4" s="1">
        <v>471711.24</v>
      </c>
      <c r="BX4" s="1">
        <v>471711.24</v>
      </c>
      <c r="BY4" s="1">
        <v>3212</v>
      </c>
      <c r="BZ4" s="1" t="s">
        <v>147</v>
      </c>
      <c r="CA4" s="1" t="s">
        <v>148</v>
      </c>
      <c r="CB4" s="1" t="s">
        <v>186</v>
      </c>
      <c r="CD4" s="1" t="s">
        <v>150</v>
      </c>
      <c r="CE4" s="1" t="s">
        <v>128</v>
      </c>
      <c r="CF4" s="1">
        <v>1995</v>
      </c>
      <c r="CG4" s="1">
        <v>1995</v>
      </c>
      <c r="CI4" s="1" t="s">
        <v>170</v>
      </c>
      <c r="CJ4" s="1" t="s">
        <v>152</v>
      </c>
      <c r="CK4" s="1" t="s">
        <v>152</v>
      </c>
      <c r="CL4" s="1">
        <v>2</v>
      </c>
      <c r="CM4" s="1">
        <v>0</v>
      </c>
      <c r="CN4" s="1">
        <v>100</v>
      </c>
      <c r="CO4" s="1" t="s">
        <v>133</v>
      </c>
      <c r="CP4" s="1">
        <v>30317</v>
      </c>
      <c r="CQ4" s="1" t="s">
        <v>154</v>
      </c>
      <c r="CR4" s="1">
        <v>2019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2018</v>
      </c>
      <c r="DE4" s="6">
        <v>251941</v>
      </c>
      <c r="DF4" s="6">
        <v>0</v>
      </c>
      <c r="DG4" s="6">
        <v>87500</v>
      </c>
      <c r="DH4" s="6">
        <v>0</v>
      </c>
      <c r="DI4" s="6">
        <v>1349</v>
      </c>
      <c r="DJ4" s="6">
        <v>291515</v>
      </c>
      <c r="DK4" s="6">
        <v>630956</v>
      </c>
      <c r="DL4" s="6">
        <v>290166</v>
      </c>
      <c r="DM4" s="6">
        <v>340790</v>
      </c>
      <c r="DN4" s="6">
        <v>0</v>
      </c>
      <c r="DO4" s="6">
        <v>340790</v>
      </c>
      <c r="DP4" s="1">
        <v>0</v>
      </c>
      <c r="DQ4" s="1">
        <v>0</v>
      </c>
      <c r="DT4" s="1">
        <v>0</v>
      </c>
      <c r="DU4" s="3">
        <v>2.0219987047400001</v>
      </c>
      <c r="DV4" s="5">
        <f t="shared" si="4"/>
        <v>0.1867</v>
      </c>
      <c r="DW4" s="6">
        <f t="shared" si="5"/>
        <v>0.80348943985307619</v>
      </c>
      <c r="DX4" s="7">
        <f t="shared" si="6"/>
        <v>70769.954665900004</v>
      </c>
      <c r="DY4" s="8">
        <f t="shared" si="7"/>
        <v>1.5</v>
      </c>
      <c r="DZ4" s="6">
        <f>IF(ISNUMBER(MATCH(Q4,'Green Overlap Properties'!A:A,0)),MAX(DW4*DY4,12),MAX(3.5,Red_A_Coit_to_US_75!DW4*Red_A_Coit_to_US_75!DY4))</f>
        <v>3.5</v>
      </c>
      <c r="EA4" s="7">
        <f t="shared" si="8"/>
        <v>308273.92252466042</v>
      </c>
      <c r="EB4" s="7">
        <f t="shared" si="9"/>
        <v>71000</v>
      </c>
      <c r="EC4" s="7">
        <f t="shared" si="10"/>
        <v>0</v>
      </c>
      <c r="ED4" s="7">
        <f t="shared" si="11"/>
        <v>71000</v>
      </c>
      <c r="EE4" s="7">
        <f t="shared" si="12"/>
        <v>379300</v>
      </c>
    </row>
    <row r="5" spans="1:135" ht="28.8" x14ac:dyDescent="0.3">
      <c r="A5" s="1">
        <v>205</v>
      </c>
      <c r="B5" s="1" t="s">
        <v>123</v>
      </c>
      <c r="C5" s="1" t="s">
        <v>124</v>
      </c>
      <c r="D5" s="1" t="b">
        <f t="shared" si="2"/>
        <v>0</v>
      </c>
      <c r="E5" s="1" t="str">
        <f t="shared" si="3"/>
        <v>Residential</v>
      </c>
      <c r="F5" s="1">
        <v>4</v>
      </c>
      <c r="G5" s="1">
        <v>0</v>
      </c>
      <c r="H5" s="1">
        <v>0</v>
      </c>
      <c r="I5" s="1">
        <v>-1</v>
      </c>
      <c r="J5" s="1">
        <v>0</v>
      </c>
      <c r="M5" s="1">
        <v>1.4775912405200001E-3</v>
      </c>
      <c r="N5" s="1">
        <v>6.1477607268600004E-8</v>
      </c>
      <c r="O5" s="1">
        <v>21273</v>
      </c>
      <c r="P5" s="1">
        <v>20659</v>
      </c>
      <c r="Q5" s="1">
        <v>1587777</v>
      </c>
      <c r="R5" s="1" t="s">
        <v>187</v>
      </c>
      <c r="W5" s="1">
        <v>47026.502179499999</v>
      </c>
      <c r="X5" s="1">
        <v>986.03325918999997</v>
      </c>
      <c r="Y5" s="1">
        <v>47026.4570313</v>
      </c>
      <c r="Z5" s="1">
        <v>986.03250988000002</v>
      </c>
      <c r="AE5" s="1" t="s">
        <v>188</v>
      </c>
      <c r="AF5" s="1">
        <v>1587777</v>
      </c>
      <c r="AG5" s="1" t="s">
        <v>187</v>
      </c>
      <c r="AH5" s="1" t="s">
        <v>189</v>
      </c>
      <c r="AI5" s="1" t="s">
        <v>128</v>
      </c>
      <c r="AJ5" s="1">
        <v>100</v>
      </c>
      <c r="AL5" s="1" t="s">
        <v>190</v>
      </c>
      <c r="AM5" s="1" t="s">
        <v>191</v>
      </c>
      <c r="AO5" s="1" t="s">
        <v>130</v>
      </c>
      <c r="AP5" s="1" t="s">
        <v>131</v>
      </c>
      <c r="AQ5" s="1" t="s">
        <v>192</v>
      </c>
      <c r="AR5" s="1" t="s">
        <v>133</v>
      </c>
      <c r="AS5" s="1" t="s">
        <v>193</v>
      </c>
      <c r="AT5" s="1" t="s">
        <v>194</v>
      </c>
      <c r="AU5" s="1" t="s">
        <v>195</v>
      </c>
      <c r="AV5" s="1" t="s">
        <v>196</v>
      </c>
      <c r="AW5" s="1" t="s">
        <v>197</v>
      </c>
      <c r="AX5" s="1" t="s">
        <v>198</v>
      </c>
      <c r="BA5" s="1">
        <v>0</v>
      </c>
      <c r="BB5" s="1">
        <v>0</v>
      </c>
      <c r="BC5" s="1" t="s">
        <v>199</v>
      </c>
      <c r="BD5" s="1" t="s">
        <v>200</v>
      </c>
      <c r="BE5" s="1" t="s">
        <v>201</v>
      </c>
      <c r="BF5" s="1" t="s">
        <v>202</v>
      </c>
      <c r="BG5" s="1" t="s">
        <v>130</v>
      </c>
      <c r="BH5" s="1" t="s">
        <v>131</v>
      </c>
      <c r="BI5" s="1" t="s">
        <v>142</v>
      </c>
      <c r="BJ5" s="2" t="s">
        <v>203</v>
      </c>
      <c r="BK5" s="1" t="s">
        <v>204</v>
      </c>
      <c r="BL5" s="1" t="s">
        <v>144</v>
      </c>
      <c r="BO5" s="1" t="s">
        <v>205</v>
      </c>
      <c r="BR5" s="1" t="s">
        <v>206</v>
      </c>
      <c r="BS5" s="1">
        <v>43216</v>
      </c>
      <c r="BT5" s="1" t="s">
        <v>207</v>
      </c>
      <c r="BU5" s="1">
        <v>0.96030000000000004</v>
      </c>
      <c r="BV5" s="1">
        <v>0</v>
      </c>
      <c r="BW5" s="1">
        <v>41831</v>
      </c>
      <c r="BX5" s="1">
        <v>41830.67</v>
      </c>
      <c r="BY5" s="1">
        <v>1734</v>
      </c>
      <c r="BZ5" s="1" t="s">
        <v>208</v>
      </c>
      <c r="CA5" s="1" t="s">
        <v>209</v>
      </c>
      <c r="CB5" s="1" t="s">
        <v>210</v>
      </c>
      <c r="CD5" s="1" t="s">
        <v>150</v>
      </c>
      <c r="CE5" s="1" t="s">
        <v>128</v>
      </c>
      <c r="CF5" s="1">
        <v>1990</v>
      </c>
      <c r="CG5" s="1">
        <v>1984</v>
      </c>
      <c r="CI5" s="1" t="s">
        <v>209</v>
      </c>
      <c r="CJ5" s="1" t="s">
        <v>152</v>
      </c>
      <c r="CK5" s="1" t="s">
        <v>211</v>
      </c>
      <c r="CL5" s="1">
        <v>1</v>
      </c>
      <c r="CM5" s="1">
        <v>0</v>
      </c>
      <c r="CN5" s="1">
        <v>100</v>
      </c>
      <c r="CO5" s="1" t="s">
        <v>200</v>
      </c>
      <c r="CP5" s="1">
        <v>30317</v>
      </c>
      <c r="CQ5" s="1" t="s">
        <v>154</v>
      </c>
      <c r="CR5" s="1">
        <v>2019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2018</v>
      </c>
      <c r="DE5" s="6">
        <v>166161</v>
      </c>
      <c r="DF5" s="6">
        <v>0</v>
      </c>
      <c r="DG5" s="6">
        <v>129641</v>
      </c>
      <c r="DH5" s="6">
        <v>0</v>
      </c>
      <c r="DI5" s="6">
        <v>0</v>
      </c>
      <c r="DJ5" s="6">
        <v>0</v>
      </c>
      <c r="DK5" s="6">
        <v>295802</v>
      </c>
      <c r="DL5" s="6">
        <v>0</v>
      </c>
      <c r="DM5" s="6">
        <v>295802</v>
      </c>
      <c r="DN5" s="6">
        <v>58805</v>
      </c>
      <c r="DO5" s="6">
        <v>236997</v>
      </c>
      <c r="DP5" s="1">
        <v>0</v>
      </c>
      <c r="DQ5" s="1">
        <v>0</v>
      </c>
      <c r="DT5" s="1">
        <v>0</v>
      </c>
      <c r="DU5" s="3">
        <v>0.157027679748</v>
      </c>
      <c r="DV5" s="5">
        <f t="shared" si="4"/>
        <v>0.16350000000000001</v>
      </c>
      <c r="DW5" s="6">
        <f t="shared" si="5"/>
        <v>3.0991853584941387</v>
      </c>
      <c r="DX5" s="7">
        <f t="shared" si="6"/>
        <v>21198.817512126105</v>
      </c>
      <c r="DY5" s="8">
        <f t="shared" si="7"/>
        <v>1.5</v>
      </c>
      <c r="DZ5" s="6">
        <f>IF(ISNUMBER(MATCH(Q5,'Green Overlap Properties'!A:A,0)),MAX(DW5*DY5,12),MAX(3.5,Red_A_Coit_to_US_75!DW5*Red_A_Coit_to_US_75!DY5))</f>
        <v>12</v>
      </c>
      <c r="EA5" s="7">
        <f t="shared" si="8"/>
        <v>82081.508757874559</v>
      </c>
      <c r="EB5" s="7">
        <f t="shared" si="9"/>
        <v>71000</v>
      </c>
      <c r="EC5" s="7">
        <f t="shared" si="10"/>
        <v>0</v>
      </c>
      <c r="ED5" s="7">
        <f t="shared" si="11"/>
        <v>71000</v>
      </c>
      <c r="EE5" s="7">
        <f t="shared" si="12"/>
        <v>153100</v>
      </c>
    </row>
    <row r="6" spans="1:135" ht="28.8" x14ac:dyDescent="0.3">
      <c r="A6" s="1">
        <v>235</v>
      </c>
      <c r="B6" s="1" t="s">
        <v>123</v>
      </c>
      <c r="C6" s="1" t="s">
        <v>124</v>
      </c>
      <c r="D6" s="1" t="b">
        <f t="shared" si="2"/>
        <v>0</v>
      </c>
      <c r="E6" s="1" t="str">
        <f t="shared" si="3"/>
        <v>Residential</v>
      </c>
      <c r="F6" s="1">
        <v>4</v>
      </c>
      <c r="G6" s="1">
        <v>0</v>
      </c>
      <c r="H6" s="1">
        <v>0</v>
      </c>
      <c r="I6" s="1">
        <v>-1</v>
      </c>
      <c r="J6" s="1">
        <v>0</v>
      </c>
      <c r="M6" s="1">
        <v>3.3513594206000001E-3</v>
      </c>
      <c r="N6" s="1">
        <v>6.2935771822699996E-7</v>
      </c>
      <c r="O6" s="1">
        <v>30768</v>
      </c>
      <c r="P6" s="1">
        <v>22175</v>
      </c>
      <c r="Q6" s="1">
        <v>2727296</v>
      </c>
      <c r="R6" s="1" t="s">
        <v>212</v>
      </c>
      <c r="W6" s="1">
        <v>469246.05847799999</v>
      </c>
      <c r="X6" s="1">
        <v>3226.2619637600001</v>
      </c>
      <c r="Y6" s="1">
        <v>752327.54296899994</v>
      </c>
      <c r="Z6" s="1">
        <v>3943.3719165699999</v>
      </c>
      <c r="AE6" s="1" t="s">
        <v>213</v>
      </c>
      <c r="AF6" s="1">
        <v>2727296</v>
      </c>
      <c r="AG6" s="1" t="s">
        <v>212</v>
      </c>
      <c r="AH6" s="1" t="s">
        <v>214</v>
      </c>
      <c r="AI6" s="1" t="s">
        <v>128</v>
      </c>
      <c r="AJ6" s="1">
        <v>100</v>
      </c>
      <c r="AL6" s="1" t="s">
        <v>215</v>
      </c>
      <c r="AM6" s="1" t="s">
        <v>216</v>
      </c>
      <c r="AO6" s="1" t="s">
        <v>130</v>
      </c>
      <c r="AP6" s="1" t="s">
        <v>131</v>
      </c>
      <c r="AQ6" s="1" t="s">
        <v>217</v>
      </c>
      <c r="AR6" s="1" t="s">
        <v>133</v>
      </c>
      <c r="AS6" s="1" t="s">
        <v>134</v>
      </c>
      <c r="AT6" s="1" t="s">
        <v>135</v>
      </c>
      <c r="AU6" s="1" t="s">
        <v>136</v>
      </c>
      <c r="AW6" s="1" t="s">
        <v>218</v>
      </c>
      <c r="AX6" s="1" t="s">
        <v>219</v>
      </c>
      <c r="BA6" s="1">
        <v>0</v>
      </c>
      <c r="BB6" s="1">
        <v>0</v>
      </c>
      <c r="BC6" s="1" t="s">
        <v>220</v>
      </c>
      <c r="BE6" s="1" t="s">
        <v>221</v>
      </c>
      <c r="BF6" s="1" t="s">
        <v>222</v>
      </c>
      <c r="BG6" s="1" t="s">
        <v>130</v>
      </c>
      <c r="BH6" s="1" t="s">
        <v>131</v>
      </c>
      <c r="BI6" s="1" t="s">
        <v>142</v>
      </c>
      <c r="BJ6" s="2" t="s">
        <v>223</v>
      </c>
      <c r="BL6" s="1" t="s">
        <v>144</v>
      </c>
      <c r="BN6" s="1" t="s">
        <v>145</v>
      </c>
      <c r="BO6" s="1" t="s">
        <v>146</v>
      </c>
      <c r="BR6" s="1" t="s">
        <v>224</v>
      </c>
      <c r="BS6" s="1">
        <v>42333</v>
      </c>
      <c r="BT6" s="1" t="s">
        <v>225</v>
      </c>
      <c r="BU6" s="1">
        <v>17.399999999999999</v>
      </c>
      <c r="BV6" s="1">
        <v>0</v>
      </c>
      <c r="BW6" s="1">
        <v>757944</v>
      </c>
      <c r="BX6" s="1">
        <v>757944</v>
      </c>
      <c r="BY6" s="1">
        <v>38409</v>
      </c>
      <c r="BZ6" s="1" t="s">
        <v>147</v>
      </c>
      <c r="CA6" s="1" t="s">
        <v>148</v>
      </c>
      <c r="CB6" s="1" t="s">
        <v>169</v>
      </c>
      <c r="CD6" s="1" t="s">
        <v>150</v>
      </c>
      <c r="CE6" s="1" t="s">
        <v>128</v>
      </c>
      <c r="CF6" s="1">
        <v>2006</v>
      </c>
      <c r="CG6" s="1">
        <v>2006</v>
      </c>
      <c r="CI6" s="1" t="s">
        <v>151</v>
      </c>
      <c r="CJ6" s="1" t="s">
        <v>171</v>
      </c>
      <c r="CK6" s="1" t="s">
        <v>152</v>
      </c>
      <c r="CL6" s="1">
        <v>2</v>
      </c>
      <c r="CM6" s="1">
        <v>0</v>
      </c>
      <c r="CN6" s="1">
        <v>100</v>
      </c>
      <c r="CO6" s="1" t="s">
        <v>200</v>
      </c>
      <c r="CP6" s="1">
        <v>42352</v>
      </c>
      <c r="CQ6" s="1" t="s">
        <v>154</v>
      </c>
      <c r="CR6" s="1">
        <v>2019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2018</v>
      </c>
      <c r="DE6" s="6">
        <v>329680</v>
      </c>
      <c r="DF6" s="6">
        <v>2262</v>
      </c>
      <c r="DG6" s="6">
        <v>50000</v>
      </c>
      <c r="DH6" s="6">
        <v>175000</v>
      </c>
      <c r="DI6" s="6">
        <v>1432</v>
      </c>
      <c r="DJ6" s="6">
        <v>645000</v>
      </c>
      <c r="DK6" s="6">
        <v>1201942</v>
      </c>
      <c r="DL6" s="6">
        <v>643568</v>
      </c>
      <c r="DM6" s="6">
        <v>558374</v>
      </c>
      <c r="DN6" s="6">
        <v>0</v>
      </c>
      <c r="DO6" s="6">
        <v>558374</v>
      </c>
      <c r="DP6" s="1">
        <v>0</v>
      </c>
      <c r="DQ6" s="1">
        <v>0</v>
      </c>
      <c r="DT6" s="1">
        <v>0</v>
      </c>
      <c r="DU6" s="3">
        <v>1.6070028456900001</v>
      </c>
      <c r="DV6" s="5">
        <f t="shared" si="4"/>
        <v>9.2399999999999996E-2</v>
      </c>
      <c r="DW6" s="6">
        <f t="shared" si="5"/>
        <v>1.1478420569329659</v>
      </c>
      <c r="DX6" s="7">
        <f t="shared" si="6"/>
        <v>80350.142284499991</v>
      </c>
      <c r="DY6" s="8">
        <f t="shared" si="7"/>
        <v>1.5</v>
      </c>
      <c r="DZ6" s="6">
        <f>IF(ISNUMBER(MATCH(Q6,'Green Overlap Properties'!A:A,0)),MAX(DW6*DY6,12),MAX(3.5,Red_A_Coit_to_US_75!DW6*Red_A_Coit_to_US_75!DY6))</f>
        <v>3.5</v>
      </c>
      <c r="EA6" s="7">
        <f t="shared" si="8"/>
        <v>245003.65385389741</v>
      </c>
      <c r="EB6" s="7">
        <f t="shared" si="9"/>
        <v>71000</v>
      </c>
      <c r="EC6" s="7">
        <f t="shared" si="10"/>
        <v>0</v>
      </c>
      <c r="ED6" s="7">
        <f t="shared" si="11"/>
        <v>71000</v>
      </c>
      <c r="EE6" s="7">
        <f t="shared" si="12"/>
        <v>316100</v>
      </c>
    </row>
    <row r="7" spans="1:135" ht="28.8" x14ac:dyDescent="0.3">
      <c r="A7" s="1">
        <v>43</v>
      </c>
      <c r="B7" s="1" t="s">
        <v>226</v>
      </c>
      <c r="C7" s="1" t="s">
        <v>227</v>
      </c>
      <c r="D7" s="1" t="b">
        <f t="shared" si="2"/>
        <v>0</v>
      </c>
      <c r="E7" s="1" t="str">
        <f t="shared" si="3"/>
        <v>Business</v>
      </c>
      <c r="F7" s="1">
        <v>0</v>
      </c>
      <c r="G7" s="1">
        <v>0</v>
      </c>
      <c r="H7" s="1">
        <v>0</v>
      </c>
      <c r="I7" s="1">
        <v>-1</v>
      </c>
      <c r="J7" s="1">
        <v>0</v>
      </c>
      <c r="M7" s="1">
        <v>1.90898509599E-3</v>
      </c>
      <c r="N7" s="1">
        <v>1.19276280605E-7</v>
      </c>
      <c r="O7" s="1">
        <v>30966</v>
      </c>
      <c r="P7" s="1">
        <v>29112</v>
      </c>
      <c r="Q7" s="1">
        <v>2736685</v>
      </c>
      <c r="R7" s="1" t="s">
        <v>228</v>
      </c>
      <c r="W7" s="1">
        <v>0</v>
      </c>
      <c r="X7" s="1">
        <v>0</v>
      </c>
      <c r="Y7" s="1">
        <v>228347.900391</v>
      </c>
      <c r="Z7" s="1">
        <v>3523.60152066</v>
      </c>
      <c r="AE7" s="1" t="s">
        <v>229</v>
      </c>
      <c r="AF7" s="1">
        <v>2736685</v>
      </c>
      <c r="AG7" s="1" t="s">
        <v>228</v>
      </c>
      <c r="AH7" s="1" t="s">
        <v>230</v>
      </c>
      <c r="AI7" s="1" t="s">
        <v>128</v>
      </c>
      <c r="AJ7" s="1">
        <v>100</v>
      </c>
      <c r="AL7" s="1" t="s">
        <v>231</v>
      </c>
      <c r="AM7" s="1" t="s">
        <v>232</v>
      </c>
      <c r="AO7" s="1" t="s">
        <v>233</v>
      </c>
      <c r="AP7" s="1" t="s">
        <v>234</v>
      </c>
      <c r="AQ7" s="1" t="s">
        <v>235</v>
      </c>
      <c r="AR7" s="1" t="s">
        <v>133</v>
      </c>
      <c r="AS7" s="1" t="s">
        <v>236</v>
      </c>
      <c r="AT7" s="1" t="s">
        <v>237</v>
      </c>
      <c r="AU7" s="1" t="s">
        <v>238</v>
      </c>
      <c r="AV7" s="1" t="s">
        <v>239</v>
      </c>
      <c r="AW7" s="1" t="s">
        <v>240</v>
      </c>
      <c r="AX7" s="1" t="s">
        <v>241</v>
      </c>
      <c r="AY7" s="1" t="s">
        <v>242</v>
      </c>
      <c r="BA7" s="1">
        <v>0</v>
      </c>
      <c r="BB7" s="1">
        <v>0</v>
      </c>
      <c r="BE7" s="1" t="s">
        <v>243</v>
      </c>
      <c r="BF7" s="1" t="s">
        <v>244</v>
      </c>
      <c r="BG7" s="1" t="s">
        <v>130</v>
      </c>
      <c r="BH7" s="1" t="s">
        <v>131</v>
      </c>
      <c r="BJ7" s="2" t="s">
        <v>245</v>
      </c>
      <c r="BK7" s="1" t="s">
        <v>246</v>
      </c>
      <c r="BL7" s="1" t="s">
        <v>144</v>
      </c>
      <c r="BO7" s="1" t="s">
        <v>247</v>
      </c>
      <c r="BP7" s="1" t="s">
        <v>248</v>
      </c>
      <c r="BQ7" s="1" t="s">
        <v>249</v>
      </c>
      <c r="BR7" s="1" t="s">
        <v>250</v>
      </c>
      <c r="BS7" s="1">
        <v>42487</v>
      </c>
      <c r="BT7" s="1" t="s">
        <v>251</v>
      </c>
      <c r="BU7" s="1">
        <v>0</v>
      </c>
      <c r="BV7" s="1">
        <v>0</v>
      </c>
      <c r="BW7" s="1">
        <v>226576</v>
      </c>
      <c r="BX7" s="1">
        <v>226576</v>
      </c>
      <c r="BY7" s="1">
        <v>0</v>
      </c>
      <c r="BZ7" s="1" t="s">
        <v>252</v>
      </c>
      <c r="CA7" s="1" t="s">
        <v>253</v>
      </c>
      <c r="CD7" s="1" t="s">
        <v>150</v>
      </c>
      <c r="CE7" s="1" t="s">
        <v>128</v>
      </c>
      <c r="CF7" s="1">
        <v>0</v>
      </c>
      <c r="CG7" s="1">
        <v>0</v>
      </c>
      <c r="CI7" s="1" t="s">
        <v>253</v>
      </c>
      <c r="CL7" s="1">
        <v>0</v>
      </c>
      <c r="CM7" s="1">
        <v>0</v>
      </c>
      <c r="CN7" s="1">
        <v>0</v>
      </c>
      <c r="CO7" s="1" t="s">
        <v>200</v>
      </c>
      <c r="CP7" s="1">
        <v>42527</v>
      </c>
      <c r="CQ7" s="1" t="s">
        <v>154</v>
      </c>
      <c r="CR7" s="1">
        <v>2019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2018</v>
      </c>
      <c r="DE7" s="6">
        <v>0</v>
      </c>
      <c r="DF7" s="6">
        <v>0</v>
      </c>
      <c r="DG7" s="6">
        <v>0</v>
      </c>
      <c r="DH7" s="6">
        <v>2000</v>
      </c>
      <c r="DI7" s="6">
        <v>0</v>
      </c>
      <c r="DJ7" s="6">
        <v>0</v>
      </c>
      <c r="DK7" s="6">
        <v>2000</v>
      </c>
      <c r="DL7" s="6">
        <v>0</v>
      </c>
      <c r="DM7" s="6">
        <v>2000</v>
      </c>
      <c r="DN7" s="6">
        <v>0</v>
      </c>
      <c r="DO7" s="6">
        <v>2000</v>
      </c>
      <c r="DP7" s="1">
        <v>0</v>
      </c>
      <c r="DQ7" s="1">
        <v>0</v>
      </c>
      <c r="DT7" s="1">
        <v>0</v>
      </c>
      <c r="DU7" s="3">
        <v>0.30465540381799999</v>
      </c>
      <c r="DV7" s="5">
        <f t="shared" si="4"/>
        <v>5.8599999999999999E-2</v>
      </c>
      <c r="DW7" s="6">
        <f t="shared" si="5"/>
        <v>8.8270602358590487E-3</v>
      </c>
      <c r="DX7" s="7">
        <f>IF(C7=TRUE,DK7,DU7*43560*DW7)</f>
        <v>117.14205732568391</v>
      </c>
      <c r="DY7" s="8">
        <f>IF(E7="Residential",1.5, IF(D7=TRUE, 2.2,1.8))</f>
        <v>1.8</v>
      </c>
      <c r="DZ7" s="6">
        <f>IF(ISNUMBER(MATCH(Q7,'Green Overlap Properties'!A:A,0)),MAX(DW7*DY7,12),MAX(3.5,Red_A_Coit_to_US_75!DW7*Red_A_Coit_to_US_75!DY7))</f>
        <v>12</v>
      </c>
      <c r="EA7" s="7">
        <f t="shared" si="8"/>
        <v>159249.47268374497</v>
      </c>
      <c r="EB7" s="7">
        <f t="shared" ref="EB7:EB21" si="13">IF(DX7&gt;1000,IF(E7="Residential", 71000, 105000),11000)</f>
        <v>11000</v>
      </c>
      <c r="EC7" s="7">
        <f t="shared" ref="EC7:EC21" si="14">IF(D7=TRUE,IF(E7="Business",224000,162000),0)</f>
        <v>0</v>
      </c>
      <c r="ED7" s="7">
        <f t="shared" si="11"/>
        <v>11000</v>
      </c>
      <c r="EE7" s="7">
        <f t="shared" si="12"/>
        <v>170300</v>
      </c>
    </row>
    <row r="8" spans="1:135" ht="28.8" x14ac:dyDescent="0.3">
      <c r="A8" s="1">
        <v>39</v>
      </c>
      <c r="B8" s="1" t="s">
        <v>226</v>
      </c>
      <c r="C8" s="1" t="s">
        <v>227</v>
      </c>
      <c r="D8" s="1" t="b">
        <f t="shared" si="2"/>
        <v>0</v>
      </c>
      <c r="E8" s="1" t="str">
        <f t="shared" si="3"/>
        <v>Business</v>
      </c>
      <c r="F8" s="1">
        <v>0</v>
      </c>
      <c r="G8" s="1">
        <v>0</v>
      </c>
      <c r="H8" s="1">
        <v>0</v>
      </c>
      <c r="I8" s="1">
        <v>-1</v>
      </c>
      <c r="J8" s="1">
        <v>0</v>
      </c>
      <c r="M8" s="1">
        <v>6.3826842103199995E-4</v>
      </c>
      <c r="N8" s="1">
        <v>3.6202423397600001E-9</v>
      </c>
      <c r="O8" s="1">
        <v>31437</v>
      </c>
      <c r="P8" s="1">
        <v>32416</v>
      </c>
      <c r="Q8" s="1">
        <v>2756871</v>
      </c>
      <c r="R8" s="1" t="s">
        <v>254</v>
      </c>
      <c r="S8" s="1">
        <v>38741</v>
      </c>
      <c r="W8" s="1">
        <v>379814.492769</v>
      </c>
      <c r="X8" s="1">
        <v>2534.2473411599999</v>
      </c>
      <c r="Y8" s="1">
        <v>73749.7851563</v>
      </c>
      <c r="Z8" s="1">
        <v>1059.6263080000001</v>
      </c>
      <c r="AE8" s="1" t="s">
        <v>255</v>
      </c>
      <c r="AF8" s="1">
        <v>2756871</v>
      </c>
      <c r="AG8" s="1" t="s">
        <v>254</v>
      </c>
      <c r="AH8" s="1" t="s">
        <v>256</v>
      </c>
      <c r="AI8" s="1" t="s">
        <v>128</v>
      </c>
      <c r="AJ8" s="1">
        <v>100</v>
      </c>
      <c r="AK8" s="1" t="s">
        <v>257</v>
      </c>
      <c r="AL8" s="1" t="s">
        <v>258</v>
      </c>
      <c r="AM8" s="1" t="s">
        <v>259</v>
      </c>
      <c r="AO8" s="1" t="s">
        <v>260</v>
      </c>
      <c r="AP8" s="1" t="s">
        <v>131</v>
      </c>
      <c r="AQ8" s="1" t="s">
        <v>261</v>
      </c>
      <c r="AR8" s="1" t="s">
        <v>133</v>
      </c>
      <c r="AS8" s="1" t="s">
        <v>262</v>
      </c>
      <c r="AT8" s="1" t="s">
        <v>263</v>
      </c>
      <c r="AU8" s="1" t="s">
        <v>264</v>
      </c>
      <c r="AV8" s="1" t="s">
        <v>196</v>
      </c>
      <c r="AW8" s="1" t="s">
        <v>152</v>
      </c>
      <c r="AX8" s="1" t="s">
        <v>265</v>
      </c>
      <c r="BA8" s="1">
        <v>0</v>
      </c>
      <c r="BB8" s="1">
        <v>0</v>
      </c>
      <c r="BC8" s="1" t="s">
        <v>266</v>
      </c>
      <c r="BD8" s="1" t="s">
        <v>267</v>
      </c>
      <c r="BE8" s="1" t="s">
        <v>268</v>
      </c>
      <c r="BF8" s="1" t="s">
        <v>269</v>
      </c>
      <c r="BG8" s="1" t="s">
        <v>130</v>
      </c>
      <c r="BH8" s="1" t="s">
        <v>131</v>
      </c>
      <c r="BJ8" s="2" t="s">
        <v>270</v>
      </c>
      <c r="BK8" s="1" t="s">
        <v>246</v>
      </c>
      <c r="BL8" s="1" t="s">
        <v>271</v>
      </c>
      <c r="BO8" s="1" t="s">
        <v>272</v>
      </c>
      <c r="BR8" s="1" t="s">
        <v>273</v>
      </c>
      <c r="BS8" s="1">
        <v>42810</v>
      </c>
      <c r="BT8" s="1" t="s">
        <v>274</v>
      </c>
      <c r="BU8" s="1">
        <v>1.7569999999999999</v>
      </c>
      <c r="BV8" s="1">
        <v>0</v>
      </c>
      <c r="BW8" s="1">
        <v>76534.92</v>
      </c>
      <c r="BX8" s="1">
        <v>76534.92</v>
      </c>
      <c r="BY8" s="1">
        <v>6430</v>
      </c>
      <c r="BZ8" s="1" t="s">
        <v>275</v>
      </c>
      <c r="CA8" s="1" t="s">
        <v>276</v>
      </c>
      <c r="CB8" s="1" t="s">
        <v>277</v>
      </c>
      <c r="CC8" s="1" t="s">
        <v>278</v>
      </c>
      <c r="CD8" s="1" t="s">
        <v>150</v>
      </c>
      <c r="CE8" s="1" t="s">
        <v>279</v>
      </c>
      <c r="CF8" s="1">
        <v>2017</v>
      </c>
      <c r="CG8" s="1">
        <v>2017</v>
      </c>
      <c r="CI8" s="1" t="s">
        <v>276</v>
      </c>
      <c r="CL8" s="1">
        <v>1</v>
      </c>
      <c r="CM8" s="1">
        <v>0</v>
      </c>
      <c r="CN8" s="1">
        <v>100</v>
      </c>
      <c r="CO8" s="1" t="s">
        <v>200</v>
      </c>
      <c r="CP8" s="1">
        <v>42880</v>
      </c>
      <c r="CQ8" s="1" t="s">
        <v>154</v>
      </c>
      <c r="CR8" s="1">
        <v>2019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2018</v>
      </c>
      <c r="DE8" s="6">
        <v>0</v>
      </c>
      <c r="DF8" s="6">
        <v>1062974</v>
      </c>
      <c r="DG8" s="6">
        <v>0</v>
      </c>
      <c r="DH8" s="6">
        <v>1530698</v>
      </c>
      <c r="DI8" s="6">
        <v>0</v>
      </c>
      <c r="DJ8" s="6">
        <v>0</v>
      </c>
      <c r="DK8" s="6">
        <v>2593672</v>
      </c>
      <c r="DL8" s="6">
        <v>0</v>
      </c>
      <c r="DM8" s="6">
        <v>2593672</v>
      </c>
      <c r="DN8" s="6">
        <v>0</v>
      </c>
      <c r="DO8" s="6">
        <v>2593672</v>
      </c>
      <c r="DP8" s="1">
        <v>2018</v>
      </c>
      <c r="DQ8" s="1">
        <v>2592291</v>
      </c>
      <c r="DR8" s="1" t="s">
        <v>196</v>
      </c>
      <c r="DS8" s="1" t="s">
        <v>280</v>
      </c>
      <c r="DT8" s="1">
        <v>3.8</v>
      </c>
      <c r="DU8" s="3">
        <v>9.2468722646699992E-3</v>
      </c>
      <c r="DV8" s="5">
        <f t="shared" si="4"/>
        <v>5.3E-3</v>
      </c>
      <c r="DW8" s="6">
        <f t="shared" si="5"/>
        <v>19.999994773627517</v>
      </c>
      <c r="DX8" s="7">
        <f t="shared" si="6"/>
        <v>8055.873011830301</v>
      </c>
      <c r="DY8" s="8">
        <f t="shared" si="7"/>
        <v>1.8</v>
      </c>
      <c r="DZ8" s="6">
        <f>IF(ISNUMBER(MATCH(Q8,'Green Overlap Properties'!A:A,0)),MAX(DW8*DY8,12),MAX(3.5,Red_A_Coit_to_US_75!DW8*Red_A_Coit_to_US_75!DY8))</f>
        <v>35.999990592529528</v>
      </c>
      <c r="EA8" s="7">
        <f t="shared" si="8"/>
        <v>14500.571421294542</v>
      </c>
      <c r="EB8" s="7">
        <f t="shared" si="13"/>
        <v>105000</v>
      </c>
      <c r="EC8" s="7">
        <f t="shared" si="14"/>
        <v>0</v>
      </c>
      <c r="ED8" s="7">
        <f t="shared" si="11"/>
        <v>105000</v>
      </c>
      <c r="EE8" s="7">
        <f t="shared" si="12"/>
        <v>119600</v>
      </c>
    </row>
    <row r="9" spans="1:135" ht="28.8" x14ac:dyDescent="0.3">
      <c r="A9" s="1">
        <v>211</v>
      </c>
      <c r="B9" s="1" t="s">
        <v>123</v>
      </c>
      <c r="C9" s="1" t="s">
        <v>124</v>
      </c>
      <c r="D9" s="1" t="b">
        <f t="shared" si="2"/>
        <v>0</v>
      </c>
      <c r="E9" s="1" t="str">
        <f t="shared" si="3"/>
        <v>Residential</v>
      </c>
      <c r="F9" s="1">
        <v>4</v>
      </c>
      <c r="G9" s="1">
        <v>0</v>
      </c>
      <c r="H9" s="1">
        <v>0</v>
      </c>
      <c r="I9" s="1">
        <v>-1</v>
      </c>
      <c r="J9" s="1">
        <v>0</v>
      </c>
      <c r="M9" s="1">
        <v>1.09145440519E-3</v>
      </c>
      <c r="N9" s="1">
        <v>4.42852632962E-8</v>
      </c>
      <c r="O9" s="1">
        <v>35391</v>
      </c>
      <c r="P9" s="1">
        <v>40547</v>
      </c>
      <c r="Q9" s="1">
        <v>1587740</v>
      </c>
      <c r="R9" s="1" t="s">
        <v>281</v>
      </c>
      <c r="W9" s="1">
        <v>46512.363508599999</v>
      </c>
      <c r="X9" s="1">
        <v>955.68474145000005</v>
      </c>
      <c r="Y9" s="1">
        <v>46512.3613281</v>
      </c>
      <c r="Z9" s="1">
        <v>955.68474145000005</v>
      </c>
      <c r="AE9" s="1" t="s">
        <v>282</v>
      </c>
      <c r="AF9" s="1">
        <v>1587740</v>
      </c>
      <c r="AG9" s="1" t="s">
        <v>281</v>
      </c>
      <c r="AH9" s="1" t="s">
        <v>283</v>
      </c>
      <c r="AI9" s="1" t="s">
        <v>128</v>
      </c>
      <c r="AJ9" s="1">
        <v>100</v>
      </c>
      <c r="AL9" s="1" t="s">
        <v>284</v>
      </c>
      <c r="AM9" s="1" t="s">
        <v>285</v>
      </c>
      <c r="AO9" s="1" t="s">
        <v>130</v>
      </c>
      <c r="AP9" s="1" t="s">
        <v>131</v>
      </c>
      <c r="AQ9" s="1" t="s">
        <v>286</v>
      </c>
      <c r="AR9" s="1" t="s">
        <v>133</v>
      </c>
      <c r="AS9" s="1" t="s">
        <v>193</v>
      </c>
      <c r="AT9" s="1" t="s">
        <v>194</v>
      </c>
      <c r="AU9" s="1" t="s">
        <v>195</v>
      </c>
      <c r="AV9" s="1" t="s">
        <v>196</v>
      </c>
      <c r="AW9" s="1" t="s">
        <v>171</v>
      </c>
      <c r="AX9" s="1" t="s">
        <v>287</v>
      </c>
      <c r="BA9" s="1">
        <v>0</v>
      </c>
      <c r="BB9" s="1">
        <v>0</v>
      </c>
      <c r="BC9" s="1" t="s">
        <v>288</v>
      </c>
      <c r="BD9" s="1" t="s">
        <v>200</v>
      </c>
      <c r="BE9" s="1" t="s">
        <v>201</v>
      </c>
      <c r="BF9" s="1" t="s">
        <v>202</v>
      </c>
      <c r="BG9" s="1" t="s">
        <v>130</v>
      </c>
      <c r="BH9" s="1" t="s">
        <v>131</v>
      </c>
      <c r="BI9" s="1" t="s">
        <v>142</v>
      </c>
      <c r="BJ9" s="2" t="s">
        <v>289</v>
      </c>
      <c r="BK9" s="1" t="s">
        <v>204</v>
      </c>
      <c r="BL9" s="1" t="s">
        <v>144</v>
      </c>
      <c r="BN9" s="1" t="s">
        <v>145</v>
      </c>
      <c r="BO9" s="1" t="s">
        <v>205</v>
      </c>
      <c r="BR9" s="1" t="s">
        <v>290</v>
      </c>
      <c r="BS9" s="1">
        <v>41251</v>
      </c>
      <c r="BT9" s="1" t="s">
        <v>274</v>
      </c>
      <c r="BU9" s="1">
        <v>0.94520000000000004</v>
      </c>
      <c r="BV9" s="1">
        <v>0</v>
      </c>
      <c r="BW9" s="1">
        <v>41173</v>
      </c>
      <c r="BX9" s="1">
        <v>41172.910000000003</v>
      </c>
      <c r="BY9" s="1">
        <v>2206</v>
      </c>
      <c r="BZ9" s="1" t="s">
        <v>208</v>
      </c>
      <c r="CA9" s="1" t="s">
        <v>209</v>
      </c>
      <c r="CB9" s="1" t="s">
        <v>210</v>
      </c>
      <c r="CD9" s="1" t="s">
        <v>150</v>
      </c>
      <c r="CE9" s="1" t="s">
        <v>128</v>
      </c>
      <c r="CF9" s="1">
        <v>1995</v>
      </c>
      <c r="CG9" s="1">
        <v>1984</v>
      </c>
      <c r="CI9" s="1" t="s">
        <v>209</v>
      </c>
      <c r="CJ9" s="1" t="s">
        <v>171</v>
      </c>
      <c r="CK9" s="1" t="s">
        <v>152</v>
      </c>
      <c r="CL9" s="1">
        <v>1</v>
      </c>
      <c r="CM9" s="1">
        <v>0</v>
      </c>
      <c r="CN9" s="1">
        <v>100</v>
      </c>
      <c r="CO9" s="1" t="s">
        <v>200</v>
      </c>
      <c r="CP9" s="1">
        <v>30317</v>
      </c>
      <c r="CQ9" s="1" t="s">
        <v>154</v>
      </c>
      <c r="CR9" s="1">
        <v>2019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2018</v>
      </c>
      <c r="DE9" s="6">
        <v>233168</v>
      </c>
      <c r="DF9" s="6">
        <v>0</v>
      </c>
      <c r="DG9" s="6">
        <v>127602</v>
      </c>
      <c r="DH9" s="6">
        <v>0</v>
      </c>
      <c r="DI9" s="6">
        <v>0</v>
      </c>
      <c r="DJ9" s="6">
        <v>0</v>
      </c>
      <c r="DK9" s="6">
        <v>360770</v>
      </c>
      <c r="DL9" s="6">
        <v>0</v>
      </c>
      <c r="DM9" s="6">
        <v>360770</v>
      </c>
      <c r="DN9" s="6">
        <v>54831</v>
      </c>
      <c r="DO9" s="6">
        <v>305939</v>
      </c>
      <c r="DP9" s="1">
        <v>0</v>
      </c>
      <c r="DQ9" s="1">
        <v>0</v>
      </c>
      <c r="DT9" s="1">
        <v>0</v>
      </c>
      <c r="DU9" s="3">
        <v>0.11311454687600001</v>
      </c>
      <c r="DV9" s="5">
        <f t="shared" si="4"/>
        <v>0.1197</v>
      </c>
      <c r="DW9" s="6">
        <f t="shared" si="5"/>
        <v>3.0991737042633125</v>
      </c>
      <c r="DX9" s="7">
        <f>IF(C9=TRUE,DK9,DU9*43560*DW9)</f>
        <v>15270.464570032384</v>
      </c>
      <c r="DY9" s="8">
        <f>IF(E9="Residential",1.5, IF(D9=TRUE, 2.2,1.8))</f>
        <v>1.5</v>
      </c>
      <c r="DZ9" s="6">
        <f>IF(ISNUMBER(MATCH(Q9,'Green Overlap Properties'!A:A,0)),MAX(DW9*DY9,12),MAX(3.5,Red_A_Coit_to_US_75!DW9*Red_A_Coit_to_US_75!DY9))</f>
        <v>12</v>
      </c>
      <c r="EA9" s="7">
        <f t="shared" si="8"/>
        <v>59127.235943022722</v>
      </c>
      <c r="EB9" s="7">
        <f t="shared" si="13"/>
        <v>71000</v>
      </c>
      <c r="EC9" s="7">
        <f t="shared" si="14"/>
        <v>0</v>
      </c>
      <c r="ED9" s="7">
        <f t="shared" si="11"/>
        <v>71000</v>
      </c>
      <c r="EE9" s="7">
        <f t="shared" si="12"/>
        <v>130200</v>
      </c>
    </row>
    <row r="10" spans="1:135" ht="28.8" x14ac:dyDescent="0.3">
      <c r="A10" s="1">
        <v>203</v>
      </c>
      <c r="B10" s="1" t="s">
        <v>123</v>
      </c>
      <c r="C10" s="1" t="s">
        <v>124</v>
      </c>
      <c r="D10" s="1" t="b">
        <f t="shared" si="2"/>
        <v>0</v>
      </c>
      <c r="E10" s="1" t="str">
        <f t="shared" si="3"/>
        <v>Residential</v>
      </c>
      <c r="F10" s="1">
        <v>4</v>
      </c>
      <c r="G10" s="1">
        <v>0</v>
      </c>
      <c r="H10" s="1">
        <v>0</v>
      </c>
      <c r="I10" s="1">
        <v>-1</v>
      </c>
      <c r="J10" s="1">
        <v>0</v>
      </c>
      <c r="M10" s="1">
        <v>2.9586433523700001E-4</v>
      </c>
      <c r="N10" s="1">
        <v>3.7733984798599998E-9</v>
      </c>
      <c r="O10" s="1">
        <v>35392</v>
      </c>
      <c r="P10" s="1">
        <v>38179</v>
      </c>
      <c r="Q10" s="1">
        <v>1587795</v>
      </c>
      <c r="R10" s="1" t="s">
        <v>291</v>
      </c>
      <c r="W10" s="1">
        <v>57177.773992100003</v>
      </c>
      <c r="X10" s="1">
        <v>1129.75439338</v>
      </c>
      <c r="Y10" s="1">
        <v>57177.2773438</v>
      </c>
      <c r="Z10" s="1">
        <v>1129.77428695</v>
      </c>
      <c r="AE10" s="1" t="s">
        <v>292</v>
      </c>
      <c r="AF10" s="1">
        <v>1587795</v>
      </c>
      <c r="AG10" s="1" t="s">
        <v>291</v>
      </c>
      <c r="AH10" s="1" t="s">
        <v>293</v>
      </c>
      <c r="AI10" s="1" t="s">
        <v>128</v>
      </c>
      <c r="AJ10" s="1">
        <v>100</v>
      </c>
      <c r="AM10" s="1" t="s">
        <v>294</v>
      </c>
      <c r="AO10" s="1" t="s">
        <v>130</v>
      </c>
      <c r="AP10" s="1" t="s">
        <v>131</v>
      </c>
      <c r="AQ10" s="1" t="s">
        <v>295</v>
      </c>
      <c r="AR10" s="1" t="s">
        <v>133</v>
      </c>
      <c r="AS10" s="1" t="s">
        <v>193</v>
      </c>
      <c r="AT10" s="1" t="s">
        <v>194</v>
      </c>
      <c r="AU10" s="1" t="s">
        <v>195</v>
      </c>
      <c r="AV10" s="1" t="s">
        <v>196</v>
      </c>
      <c r="AW10" s="1" t="s">
        <v>296</v>
      </c>
      <c r="AX10" s="1" t="s">
        <v>297</v>
      </c>
      <c r="BA10" s="1">
        <v>0</v>
      </c>
      <c r="BB10" s="1">
        <v>0</v>
      </c>
      <c r="BC10" s="1" t="s">
        <v>298</v>
      </c>
      <c r="BD10" s="1" t="s">
        <v>267</v>
      </c>
      <c r="BE10" s="1" t="s">
        <v>201</v>
      </c>
      <c r="BF10" s="1" t="s">
        <v>202</v>
      </c>
      <c r="BG10" s="1" t="s">
        <v>130</v>
      </c>
      <c r="BH10" s="1" t="s">
        <v>131</v>
      </c>
      <c r="BI10" s="1" t="s">
        <v>142</v>
      </c>
      <c r="BJ10" s="2" t="s">
        <v>299</v>
      </c>
      <c r="BK10" s="1" t="s">
        <v>204</v>
      </c>
      <c r="BL10" s="1" t="s">
        <v>144</v>
      </c>
      <c r="BN10" s="1" t="s">
        <v>145</v>
      </c>
      <c r="BO10" s="1" t="s">
        <v>205</v>
      </c>
      <c r="BP10" s="1" t="s">
        <v>300</v>
      </c>
      <c r="BQ10" s="1" t="s">
        <v>301</v>
      </c>
      <c r="BR10" s="1" t="s">
        <v>302</v>
      </c>
      <c r="BS10" s="1">
        <v>37481</v>
      </c>
      <c r="BT10" s="1" t="s">
        <v>303</v>
      </c>
      <c r="BU10" s="1">
        <v>1.1484000000000001</v>
      </c>
      <c r="BV10" s="1">
        <v>0</v>
      </c>
      <c r="BW10" s="1">
        <v>50024</v>
      </c>
      <c r="BX10" s="1">
        <v>50024.3</v>
      </c>
      <c r="BY10" s="1">
        <v>2283</v>
      </c>
      <c r="BZ10" s="1" t="s">
        <v>208</v>
      </c>
      <c r="CA10" s="1" t="s">
        <v>209</v>
      </c>
      <c r="CB10" s="1" t="s">
        <v>210</v>
      </c>
      <c r="CD10" s="1" t="s">
        <v>150</v>
      </c>
      <c r="CE10" s="1" t="s">
        <v>128</v>
      </c>
      <c r="CF10" s="1">
        <v>2000</v>
      </c>
      <c r="CG10" s="1">
        <v>1994</v>
      </c>
      <c r="CI10" s="1" t="s">
        <v>209</v>
      </c>
      <c r="CJ10" s="1" t="s">
        <v>152</v>
      </c>
      <c r="CK10" s="1" t="s">
        <v>211</v>
      </c>
      <c r="CL10" s="1">
        <v>1</v>
      </c>
      <c r="CM10" s="1">
        <v>0</v>
      </c>
      <c r="CN10" s="1">
        <v>100</v>
      </c>
      <c r="CO10" s="1" t="s">
        <v>200</v>
      </c>
      <c r="CP10" s="1">
        <v>30317</v>
      </c>
      <c r="CQ10" s="1" t="s">
        <v>154</v>
      </c>
      <c r="CR10" s="1">
        <v>2019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2018</v>
      </c>
      <c r="DE10" s="6">
        <v>226247</v>
      </c>
      <c r="DF10" s="6">
        <v>0</v>
      </c>
      <c r="DG10" s="6">
        <v>172260</v>
      </c>
      <c r="DH10" s="6">
        <v>0</v>
      </c>
      <c r="DI10" s="6">
        <v>0</v>
      </c>
      <c r="DJ10" s="6">
        <v>0</v>
      </c>
      <c r="DK10" s="6">
        <v>398507</v>
      </c>
      <c r="DL10" s="6">
        <v>0</v>
      </c>
      <c r="DM10" s="6">
        <v>398507</v>
      </c>
      <c r="DN10" s="6">
        <v>60697</v>
      </c>
      <c r="DO10" s="6">
        <v>337810</v>
      </c>
      <c r="DP10" s="1">
        <v>0</v>
      </c>
      <c r="DQ10" s="1">
        <v>0</v>
      </c>
      <c r="DT10" s="1">
        <v>0</v>
      </c>
      <c r="DU10" s="3">
        <v>9.6381144832399998E-3</v>
      </c>
      <c r="DV10" s="5">
        <f t="shared" si="4"/>
        <v>8.3999999999999995E-3</v>
      </c>
      <c r="DW10" s="6">
        <f t="shared" si="5"/>
        <v>3.4435264461471724</v>
      </c>
      <c r="DX10" s="7">
        <f t="shared" si="6"/>
        <v>1445.7172880871915</v>
      </c>
      <c r="DY10" s="8">
        <f t="shared" si="7"/>
        <v>1.5</v>
      </c>
      <c r="DZ10" s="6">
        <f>IF(ISNUMBER(MATCH(Q10,'Green Overlap Properties'!A:A,0)),MAX(DW10*DY10,12),MAX(3.5,Red_A_Coit_to_US_75!DW10*Red_A_Coit_to_US_75!DY10))</f>
        <v>12</v>
      </c>
      <c r="EA10" s="7">
        <f t="shared" si="8"/>
        <v>5038.0352026792125</v>
      </c>
      <c r="EB10" s="7">
        <f t="shared" si="13"/>
        <v>71000</v>
      </c>
      <c r="EC10" s="7">
        <f t="shared" si="14"/>
        <v>0</v>
      </c>
      <c r="ED10" s="7">
        <f t="shared" si="11"/>
        <v>71000</v>
      </c>
      <c r="EE10" s="7">
        <f t="shared" si="12"/>
        <v>76100</v>
      </c>
    </row>
    <row r="11" spans="1:135" ht="28.8" x14ac:dyDescent="0.3">
      <c r="A11" s="1">
        <v>3</v>
      </c>
      <c r="B11" s="1" t="s">
        <v>226</v>
      </c>
      <c r="C11" s="1" t="s">
        <v>227</v>
      </c>
      <c r="D11" s="1" t="b">
        <f t="shared" si="2"/>
        <v>0</v>
      </c>
      <c r="E11" s="1" t="str">
        <f t="shared" si="3"/>
        <v>Business</v>
      </c>
      <c r="F11" s="1">
        <v>0</v>
      </c>
      <c r="G11" s="1">
        <v>0</v>
      </c>
      <c r="H11" s="1">
        <v>0</v>
      </c>
      <c r="I11" s="1">
        <v>-1</v>
      </c>
      <c r="J11" s="1">
        <v>0</v>
      </c>
      <c r="M11" s="1">
        <v>2.1330069368700002E-3</v>
      </c>
      <c r="N11" s="1">
        <v>7.7055182699799995E-8</v>
      </c>
      <c r="O11" s="1">
        <v>38184</v>
      </c>
      <c r="P11" s="1">
        <v>34127</v>
      </c>
      <c r="Q11" s="1">
        <v>2056449</v>
      </c>
      <c r="R11" s="1" t="s">
        <v>304</v>
      </c>
      <c r="S11" s="1">
        <v>38753</v>
      </c>
      <c r="W11" s="1">
        <v>285915.4999</v>
      </c>
      <c r="X11" s="1">
        <v>2488.08837877</v>
      </c>
      <c r="Y11" s="1">
        <v>288724.234375</v>
      </c>
      <c r="Z11" s="1">
        <v>2506.0594244899999</v>
      </c>
      <c r="AE11" s="1" t="s">
        <v>305</v>
      </c>
      <c r="AF11" s="1">
        <v>2056449</v>
      </c>
      <c r="AG11" s="1" t="s">
        <v>304</v>
      </c>
      <c r="AH11" s="1" t="s">
        <v>306</v>
      </c>
      <c r="AI11" s="1" t="s">
        <v>128</v>
      </c>
      <c r="AJ11" s="1">
        <v>100</v>
      </c>
      <c r="AK11" s="1" t="s">
        <v>307</v>
      </c>
      <c r="AM11" s="1" t="s">
        <v>308</v>
      </c>
      <c r="AO11" s="1" t="s">
        <v>309</v>
      </c>
      <c r="AP11" s="1" t="s">
        <v>310</v>
      </c>
      <c r="AQ11" s="1" t="s">
        <v>311</v>
      </c>
      <c r="AR11" s="1" t="s">
        <v>133</v>
      </c>
      <c r="AS11" s="1" t="s">
        <v>312</v>
      </c>
      <c r="AT11" s="1" t="s">
        <v>313</v>
      </c>
      <c r="AU11" s="1" t="s">
        <v>314</v>
      </c>
      <c r="AV11" s="1" t="s">
        <v>280</v>
      </c>
      <c r="AW11" s="1" t="s">
        <v>315</v>
      </c>
      <c r="AX11" s="1" t="s">
        <v>316</v>
      </c>
      <c r="BA11" s="1">
        <v>0</v>
      </c>
      <c r="BB11" s="1">
        <v>0</v>
      </c>
      <c r="BC11" s="1" t="s">
        <v>317</v>
      </c>
      <c r="BD11" s="1" t="s">
        <v>267</v>
      </c>
      <c r="BE11" s="1" t="s">
        <v>268</v>
      </c>
      <c r="BF11" s="1" t="s">
        <v>269</v>
      </c>
      <c r="BG11" s="1" t="s">
        <v>130</v>
      </c>
      <c r="BH11" s="1" t="s">
        <v>131</v>
      </c>
      <c r="BI11" s="1" t="s">
        <v>142</v>
      </c>
      <c r="BJ11" s="2" t="s">
        <v>318</v>
      </c>
      <c r="BL11" s="1" t="s">
        <v>144</v>
      </c>
      <c r="BO11" s="1" t="s">
        <v>146</v>
      </c>
      <c r="BP11" s="1" t="s">
        <v>319</v>
      </c>
      <c r="BQ11" s="1" t="s">
        <v>320</v>
      </c>
      <c r="BR11" s="1" t="s">
        <v>321</v>
      </c>
      <c r="BS11" s="1">
        <v>36598</v>
      </c>
      <c r="BT11" s="1" t="s">
        <v>207</v>
      </c>
      <c r="BU11" s="1">
        <v>6.8681000000000001</v>
      </c>
      <c r="BV11" s="1">
        <v>0</v>
      </c>
      <c r="BW11" s="1">
        <v>299174</v>
      </c>
      <c r="BX11" s="1">
        <v>299174</v>
      </c>
      <c r="BY11" s="1">
        <v>27952</v>
      </c>
      <c r="BZ11" s="1" t="s">
        <v>322</v>
      </c>
      <c r="CA11" s="1" t="s">
        <v>323</v>
      </c>
      <c r="CB11" s="1" t="s">
        <v>324</v>
      </c>
      <c r="CC11" s="1" t="s">
        <v>325</v>
      </c>
      <c r="CD11" s="1" t="s">
        <v>150</v>
      </c>
      <c r="CE11" s="1" t="s">
        <v>279</v>
      </c>
      <c r="CF11" s="1">
        <v>2005</v>
      </c>
      <c r="CG11" s="1">
        <v>2000</v>
      </c>
      <c r="CI11" s="1" t="s">
        <v>323</v>
      </c>
      <c r="CL11" s="1">
        <v>1</v>
      </c>
      <c r="CM11" s="1">
        <v>0</v>
      </c>
      <c r="CN11" s="1">
        <v>100</v>
      </c>
      <c r="CO11" s="1" t="s">
        <v>200</v>
      </c>
      <c r="CP11" s="1">
        <v>35759</v>
      </c>
      <c r="CQ11" s="1" t="s">
        <v>154</v>
      </c>
      <c r="CR11" s="1">
        <v>2019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2018</v>
      </c>
      <c r="DE11" s="6">
        <v>0</v>
      </c>
      <c r="DF11" s="6">
        <v>70638</v>
      </c>
      <c r="DG11" s="6">
        <v>0</v>
      </c>
      <c r="DH11" s="6">
        <v>2243805</v>
      </c>
      <c r="DI11" s="6">
        <v>0</v>
      </c>
      <c r="DJ11" s="6">
        <v>0</v>
      </c>
      <c r="DK11" s="6">
        <v>2314443</v>
      </c>
      <c r="DL11" s="6">
        <v>0</v>
      </c>
      <c r="DM11" s="6">
        <v>2314443</v>
      </c>
      <c r="DN11" s="6">
        <v>0</v>
      </c>
      <c r="DO11" s="6">
        <v>2314443</v>
      </c>
      <c r="DP11" s="1">
        <v>0</v>
      </c>
      <c r="DQ11" s="1">
        <v>0</v>
      </c>
      <c r="DT11" s="1">
        <v>0</v>
      </c>
      <c r="DU11" s="3">
        <v>0.19681786135599999</v>
      </c>
      <c r="DV11" s="5">
        <f t="shared" si="4"/>
        <v>2.87E-2</v>
      </c>
      <c r="DW11" s="6">
        <f t="shared" si="5"/>
        <v>7.5</v>
      </c>
      <c r="DX11" s="7">
        <f t="shared" si="6"/>
        <v>64300.395305005193</v>
      </c>
      <c r="DY11" s="8">
        <f t="shared" si="7"/>
        <v>1.8</v>
      </c>
      <c r="DZ11" s="6">
        <f>IF(ISNUMBER(MATCH(Q11,'Green Overlap Properties'!A:A,0)),MAX(DW11*DY11,12),MAX(3.5,Red_A_Coit_to_US_75!DW11*Red_A_Coit_to_US_75!DY11))</f>
        <v>13.5</v>
      </c>
      <c r="EA11" s="7">
        <f t="shared" si="8"/>
        <v>115740.71154900936</v>
      </c>
      <c r="EB11" s="7">
        <f t="shared" si="13"/>
        <v>105000</v>
      </c>
      <c r="EC11" s="7">
        <f t="shared" si="14"/>
        <v>0</v>
      </c>
      <c r="ED11" s="7">
        <f t="shared" si="11"/>
        <v>105000</v>
      </c>
      <c r="EE11" s="7">
        <f t="shared" si="12"/>
        <v>220800</v>
      </c>
    </row>
    <row r="12" spans="1:135" ht="28.8" x14ac:dyDescent="0.3">
      <c r="A12" s="1">
        <v>221</v>
      </c>
      <c r="B12" s="1" t="s">
        <v>123</v>
      </c>
      <c r="C12" s="1" t="s">
        <v>124</v>
      </c>
      <c r="D12" s="1" t="b">
        <f t="shared" si="2"/>
        <v>0</v>
      </c>
      <c r="E12" s="1" t="str">
        <f t="shared" si="3"/>
        <v>Residential</v>
      </c>
      <c r="F12" s="1">
        <v>4</v>
      </c>
      <c r="G12" s="1">
        <v>0</v>
      </c>
      <c r="H12" s="1">
        <v>0</v>
      </c>
      <c r="I12" s="1">
        <v>-1</v>
      </c>
      <c r="J12" s="1">
        <v>0</v>
      </c>
      <c r="M12" s="1">
        <v>2.4712686859999998E-3</v>
      </c>
      <c r="N12" s="1">
        <v>4.08088261787E-7</v>
      </c>
      <c r="O12" s="1">
        <v>38255</v>
      </c>
      <c r="P12" s="1">
        <v>34984</v>
      </c>
      <c r="Q12" s="1">
        <v>2060349</v>
      </c>
      <c r="R12" s="1" t="s">
        <v>326</v>
      </c>
      <c r="W12" s="1">
        <v>376525.22529199999</v>
      </c>
      <c r="X12" s="1">
        <v>3288.66006879</v>
      </c>
      <c r="Y12" s="1">
        <v>376530.886719</v>
      </c>
      <c r="Z12" s="1">
        <v>3288.8534812900002</v>
      </c>
      <c r="AE12" s="1" t="s">
        <v>327</v>
      </c>
      <c r="AF12" s="1">
        <v>2060349</v>
      </c>
      <c r="AG12" s="1" t="s">
        <v>326</v>
      </c>
      <c r="AH12" s="1" t="s">
        <v>328</v>
      </c>
      <c r="AI12" s="1" t="s">
        <v>128</v>
      </c>
      <c r="AJ12" s="1">
        <v>100</v>
      </c>
      <c r="AM12" s="1" t="s">
        <v>329</v>
      </c>
      <c r="AO12" s="1" t="s">
        <v>130</v>
      </c>
      <c r="AP12" s="1" t="s">
        <v>131</v>
      </c>
      <c r="AQ12" s="1" t="s">
        <v>330</v>
      </c>
      <c r="AR12" s="1" t="s">
        <v>133</v>
      </c>
      <c r="AS12" s="1" t="s">
        <v>160</v>
      </c>
      <c r="AT12" s="1" t="s">
        <v>161</v>
      </c>
      <c r="AU12" s="1" t="s">
        <v>162</v>
      </c>
      <c r="AW12" s="1" t="s">
        <v>331</v>
      </c>
      <c r="AX12" s="1" t="s">
        <v>332</v>
      </c>
      <c r="BA12" s="1">
        <v>0</v>
      </c>
      <c r="BB12" s="1">
        <v>0</v>
      </c>
      <c r="BC12" s="1" t="s">
        <v>333</v>
      </c>
      <c r="BE12" s="1" t="s">
        <v>166</v>
      </c>
      <c r="BG12" s="1" t="s">
        <v>130</v>
      </c>
      <c r="BH12" s="1" t="s">
        <v>131</v>
      </c>
      <c r="BI12" s="1" t="s">
        <v>142</v>
      </c>
      <c r="BJ12" s="2" t="s">
        <v>334</v>
      </c>
      <c r="BL12" s="1" t="s">
        <v>144</v>
      </c>
      <c r="BN12" s="1" t="s">
        <v>145</v>
      </c>
      <c r="BO12" s="1" t="s">
        <v>146</v>
      </c>
      <c r="BP12" s="1" t="s">
        <v>335</v>
      </c>
      <c r="BQ12" s="1" t="s">
        <v>336</v>
      </c>
      <c r="BR12" s="1" t="s">
        <v>337</v>
      </c>
      <c r="BS12" s="1">
        <v>35787</v>
      </c>
      <c r="BT12" s="1" t="s">
        <v>207</v>
      </c>
      <c r="BU12" s="1">
        <v>10.648</v>
      </c>
      <c r="BV12" s="1">
        <v>0</v>
      </c>
      <c r="BW12" s="1">
        <v>463826.88</v>
      </c>
      <c r="BX12" s="1">
        <v>463826.88</v>
      </c>
      <c r="BY12" s="1">
        <v>2255</v>
      </c>
      <c r="BZ12" s="1" t="s">
        <v>168</v>
      </c>
      <c r="CA12" s="1" t="s">
        <v>148</v>
      </c>
      <c r="CB12" s="1" t="s">
        <v>338</v>
      </c>
      <c r="CD12" s="1" t="s">
        <v>150</v>
      </c>
      <c r="CE12" s="1" t="s">
        <v>128</v>
      </c>
      <c r="CF12" s="1">
        <v>1999</v>
      </c>
      <c r="CG12" s="1">
        <v>1999</v>
      </c>
      <c r="CI12" s="1" t="s">
        <v>253</v>
      </c>
      <c r="CJ12" s="1" t="s">
        <v>152</v>
      </c>
      <c r="CK12" s="1" t="s">
        <v>153</v>
      </c>
      <c r="CL12" s="1">
        <v>1</v>
      </c>
      <c r="CM12" s="1">
        <v>0</v>
      </c>
      <c r="CN12" s="1">
        <v>100</v>
      </c>
      <c r="CO12" s="1" t="s">
        <v>200</v>
      </c>
      <c r="CP12" s="1">
        <v>35844</v>
      </c>
      <c r="CQ12" s="1" t="s">
        <v>154</v>
      </c>
      <c r="CR12" s="1">
        <v>2019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2018</v>
      </c>
      <c r="DE12" s="6">
        <v>236928</v>
      </c>
      <c r="DF12" s="6">
        <v>0</v>
      </c>
      <c r="DG12" s="6">
        <v>50000</v>
      </c>
      <c r="DH12" s="6">
        <v>482400</v>
      </c>
      <c r="DI12" s="6">
        <v>0</v>
      </c>
      <c r="DJ12" s="6">
        <v>0</v>
      </c>
      <c r="DK12" s="6">
        <v>769328</v>
      </c>
      <c r="DL12" s="6">
        <v>0</v>
      </c>
      <c r="DM12" s="6">
        <v>769328</v>
      </c>
      <c r="DN12" s="6">
        <v>0</v>
      </c>
      <c r="DO12" s="6">
        <v>769328</v>
      </c>
      <c r="DP12" s="1">
        <v>0</v>
      </c>
      <c r="DQ12" s="1">
        <v>0</v>
      </c>
      <c r="DT12" s="1">
        <v>0</v>
      </c>
      <c r="DU12" s="3">
        <v>1.0420956703399999</v>
      </c>
      <c r="DV12" s="5">
        <f t="shared" si="4"/>
        <v>9.7900000000000001E-2</v>
      </c>
      <c r="DW12" s="6">
        <f t="shared" si="5"/>
        <v>1.1478420569329659</v>
      </c>
      <c r="DX12" s="7">
        <f t="shared" si="6"/>
        <v>52104.783516999996</v>
      </c>
      <c r="DY12" s="8">
        <f t="shared" si="7"/>
        <v>1.5</v>
      </c>
      <c r="DZ12" s="6">
        <f>IF(ISNUMBER(MATCH(Q12,'Green Overlap Properties'!A:A,0)),MAX(DW12*DY12,12),MAX(3.5,Red_A_Coit_to_US_75!DW12*Red_A_Coit_to_US_75!DY12))</f>
        <v>3.5</v>
      </c>
      <c r="EA12" s="7">
        <f t="shared" si="8"/>
        <v>158877.90590003639</v>
      </c>
      <c r="EB12" s="7">
        <f t="shared" si="13"/>
        <v>71000</v>
      </c>
      <c r="EC12" s="7">
        <f t="shared" si="14"/>
        <v>0</v>
      </c>
      <c r="ED12" s="7">
        <f t="shared" si="11"/>
        <v>71000</v>
      </c>
      <c r="EE12" s="7">
        <f t="shared" si="12"/>
        <v>229900</v>
      </c>
    </row>
    <row r="13" spans="1:135" ht="28.8" x14ac:dyDescent="0.3">
      <c r="A13" s="1">
        <v>7</v>
      </c>
      <c r="B13" s="1" t="s">
        <v>226</v>
      </c>
      <c r="C13" s="1" t="s">
        <v>227</v>
      </c>
      <c r="D13" s="1" t="b">
        <f t="shared" si="2"/>
        <v>0</v>
      </c>
      <c r="E13" s="1" t="str">
        <f t="shared" si="3"/>
        <v>Business</v>
      </c>
      <c r="F13" s="1">
        <v>0</v>
      </c>
      <c r="G13" s="1">
        <v>0</v>
      </c>
      <c r="H13" s="1">
        <v>0</v>
      </c>
      <c r="I13" s="1">
        <v>-1</v>
      </c>
      <c r="J13" s="1">
        <v>0</v>
      </c>
      <c r="M13" s="1">
        <v>2.1240937152799998E-3</v>
      </c>
      <c r="N13" s="1">
        <v>3.9531827354600001E-8</v>
      </c>
      <c r="O13" s="1">
        <v>43288</v>
      </c>
      <c r="P13" s="1">
        <v>38049</v>
      </c>
      <c r="Q13" s="1">
        <v>2655183</v>
      </c>
      <c r="R13" s="1" t="s">
        <v>339</v>
      </c>
      <c r="S13" s="1">
        <v>38746</v>
      </c>
      <c r="W13" s="1">
        <v>177673.697946</v>
      </c>
      <c r="X13" s="1">
        <v>1760.89759632</v>
      </c>
      <c r="Y13" s="1">
        <v>174097.667969</v>
      </c>
      <c r="Z13" s="1">
        <v>1748.4386912099999</v>
      </c>
      <c r="AE13" s="1" t="s">
        <v>340</v>
      </c>
      <c r="AF13" s="1">
        <v>2655183</v>
      </c>
      <c r="AG13" s="1" t="s">
        <v>339</v>
      </c>
      <c r="AH13" s="1" t="s">
        <v>341</v>
      </c>
      <c r="AI13" s="1" t="s">
        <v>128</v>
      </c>
      <c r="AJ13" s="1">
        <v>100</v>
      </c>
      <c r="AK13" s="1" t="s">
        <v>342</v>
      </c>
      <c r="AM13" s="1" t="s">
        <v>343</v>
      </c>
      <c r="AO13" s="1" t="s">
        <v>344</v>
      </c>
      <c r="AP13" s="1" t="s">
        <v>345</v>
      </c>
      <c r="AQ13" s="1" t="s">
        <v>346</v>
      </c>
      <c r="AR13" s="1" t="s">
        <v>133</v>
      </c>
      <c r="AS13" s="1" t="s">
        <v>312</v>
      </c>
      <c r="AT13" s="1" t="s">
        <v>313</v>
      </c>
      <c r="AU13" s="1" t="s">
        <v>314</v>
      </c>
      <c r="AV13" s="1" t="s">
        <v>280</v>
      </c>
      <c r="AW13" s="1" t="s">
        <v>347</v>
      </c>
      <c r="AX13" s="1" t="s">
        <v>348</v>
      </c>
      <c r="BA13" s="1">
        <v>0</v>
      </c>
      <c r="BB13" s="1">
        <v>0</v>
      </c>
      <c r="BC13" s="1" t="s">
        <v>349</v>
      </c>
      <c r="BD13" s="1" t="s">
        <v>267</v>
      </c>
      <c r="BE13" s="1" t="s">
        <v>268</v>
      </c>
      <c r="BF13" s="1" t="s">
        <v>269</v>
      </c>
      <c r="BG13" s="1" t="s">
        <v>130</v>
      </c>
      <c r="BH13" s="1" t="s">
        <v>131</v>
      </c>
      <c r="BI13" s="1" t="s">
        <v>142</v>
      </c>
      <c r="BJ13" s="2" t="s">
        <v>350</v>
      </c>
      <c r="BL13" s="1" t="s">
        <v>144</v>
      </c>
      <c r="BO13" s="1" t="s">
        <v>146</v>
      </c>
      <c r="BP13" s="1" t="s">
        <v>351</v>
      </c>
      <c r="BQ13" s="1" t="s">
        <v>352</v>
      </c>
      <c r="BR13" s="1" t="s">
        <v>353</v>
      </c>
      <c r="BS13" s="1">
        <v>38664</v>
      </c>
      <c r="BT13" s="1" t="s">
        <v>354</v>
      </c>
      <c r="BU13" s="1">
        <v>4</v>
      </c>
      <c r="BV13" s="1">
        <v>0</v>
      </c>
      <c r="BW13" s="1">
        <v>174240</v>
      </c>
      <c r="BX13" s="1">
        <v>174240</v>
      </c>
      <c r="BY13" s="1">
        <v>10930</v>
      </c>
      <c r="BZ13" s="1" t="s">
        <v>355</v>
      </c>
      <c r="CA13" s="1" t="s">
        <v>323</v>
      </c>
      <c r="CB13" s="1" t="s">
        <v>356</v>
      </c>
      <c r="CC13" s="1" t="s">
        <v>325</v>
      </c>
      <c r="CD13" s="1" t="s">
        <v>150</v>
      </c>
      <c r="CE13" s="1" t="s">
        <v>279</v>
      </c>
      <c r="CF13" s="1">
        <v>2010</v>
      </c>
      <c r="CG13" s="1">
        <v>2007</v>
      </c>
      <c r="CI13" s="1" t="s">
        <v>323</v>
      </c>
      <c r="CL13" s="1">
        <v>1</v>
      </c>
      <c r="CM13" s="1">
        <v>0</v>
      </c>
      <c r="CN13" s="1">
        <v>100</v>
      </c>
      <c r="CO13" s="1" t="s">
        <v>200</v>
      </c>
      <c r="CP13" s="1">
        <v>40031</v>
      </c>
      <c r="CQ13" s="1" t="s">
        <v>154</v>
      </c>
      <c r="CR13" s="1">
        <v>2019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2018</v>
      </c>
      <c r="DE13" s="6">
        <v>0</v>
      </c>
      <c r="DF13" s="6">
        <v>980435</v>
      </c>
      <c r="DG13" s="6">
        <v>0</v>
      </c>
      <c r="DH13" s="6">
        <v>1481040</v>
      </c>
      <c r="DI13" s="6">
        <v>0</v>
      </c>
      <c r="DJ13" s="6">
        <v>0</v>
      </c>
      <c r="DK13" s="6">
        <v>2461475</v>
      </c>
      <c r="DL13" s="6">
        <v>0</v>
      </c>
      <c r="DM13" s="6">
        <v>2461475</v>
      </c>
      <c r="DN13" s="6">
        <v>0</v>
      </c>
      <c r="DO13" s="6">
        <v>2461475</v>
      </c>
      <c r="DP13" s="1">
        <v>2010</v>
      </c>
      <c r="DQ13" s="1">
        <v>2073060</v>
      </c>
      <c r="DR13" s="1" t="s">
        <v>280</v>
      </c>
      <c r="DS13" s="1" t="s">
        <v>347</v>
      </c>
      <c r="DT13" s="1">
        <v>6.61</v>
      </c>
      <c r="DU13" s="3">
        <v>0.100973284467</v>
      </c>
      <c r="DV13" s="5">
        <f t="shared" si="4"/>
        <v>2.52E-2</v>
      </c>
      <c r="DW13" s="6">
        <f t="shared" si="5"/>
        <v>8.5</v>
      </c>
      <c r="DX13" s="7">
        <f t="shared" si="6"/>
        <v>37386.368306751421</v>
      </c>
      <c r="DY13" s="8">
        <f t="shared" si="7"/>
        <v>1.8</v>
      </c>
      <c r="DZ13" s="6">
        <f>IF(ISNUMBER(MATCH(Q13,'Green Overlap Properties'!A:A,0)),MAX(DW13*DY13,12),MAX(3.5,Red_A_Coit_to_US_75!DW13*Red_A_Coit_to_US_75!DY13))</f>
        <v>15.3</v>
      </c>
      <c r="EA13" s="7">
        <f t="shared" si="8"/>
        <v>67295.462952152564</v>
      </c>
      <c r="EB13" s="7">
        <f t="shared" si="13"/>
        <v>105000</v>
      </c>
      <c r="EC13" s="7">
        <f t="shared" si="14"/>
        <v>0</v>
      </c>
      <c r="ED13" s="7">
        <f t="shared" si="11"/>
        <v>105000</v>
      </c>
      <c r="EE13" s="7">
        <f t="shared" si="12"/>
        <v>172300</v>
      </c>
    </row>
    <row r="14" spans="1:135" ht="28.8" x14ac:dyDescent="0.3">
      <c r="A14" s="1">
        <v>9</v>
      </c>
      <c r="B14" s="1" t="s">
        <v>226</v>
      </c>
      <c r="C14" s="1" t="s">
        <v>227</v>
      </c>
      <c r="D14" s="1" t="b">
        <f t="shared" si="2"/>
        <v>0</v>
      </c>
      <c r="E14" s="1" t="str">
        <f t="shared" si="3"/>
        <v>Business</v>
      </c>
      <c r="F14" s="1">
        <v>0</v>
      </c>
      <c r="G14" s="1">
        <v>0</v>
      </c>
      <c r="H14" s="1">
        <v>0</v>
      </c>
      <c r="I14" s="1">
        <v>-1</v>
      </c>
      <c r="J14" s="1">
        <v>0</v>
      </c>
      <c r="M14" s="1">
        <v>3.0827850694199999E-3</v>
      </c>
      <c r="N14" s="1">
        <v>4.0371264106799998E-8</v>
      </c>
      <c r="O14" s="1">
        <v>52642</v>
      </c>
      <c r="P14" s="1">
        <v>62033</v>
      </c>
      <c r="Q14" s="1">
        <v>2073059</v>
      </c>
      <c r="R14" s="1" t="s">
        <v>357</v>
      </c>
      <c r="S14" s="1">
        <v>38746</v>
      </c>
      <c r="W14" s="1">
        <v>435619.05590500002</v>
      </c>
      <c r="X14" s="1">
        <v>2807.32567178</v>
      </c>
      <c r="Y14" s="1">
        <v>435136.25976599997</v>
      </c>
      <c r="Z14" s="1">
        <v>2807.3909217</v>
      </c>
      <c r="AE14" s="1" t="s">
        <v>358</v>
      </c>
      <c r="AF14" s="1">
        <v>2073059</v>
      </c>
      <c r="AG14" s="1" t="s">
        <v>357</v>
      </c>
      <c r="AH14" s="1" t="s">
        <v>359</v>
      </c>
      <c r="AI14" s="1" t="s">
        <v>128</v>
      </c>
      <c r="AJ14" s="1">
        <v>100</v>
      </c>
      <c r="AK14" s="1" t="s">
        <v>360</v>
      </c>
      <c r="AM14" s="1" t="s">
        <v>361</v>
      </c>
      <c r="AO14" s="1" t="s">
        <v>260</v>
      </c>
      <c r="AP14" s="1" t="s">
        <v>131</v>
      </c>
      <c r="AQ14" s="1" t="s">
        <v>362</v>
      </c>
      <c r="AR14" s="1" t="s">
        <v>133</v>
      </c>
      <c r="AS14" s="1" t="s">
        <v>312</v>
      </c>
      <c r="AT14" s="1" t="s">
        <v>313</v>
      </c>
      <c r="AU14" s="1" t="s">
        <v>314</v>
      </c>
      <c r="AV14" s="1" t="s">
        <v>280</v>
      </c>
      <c r="AW14" s="1" t="s">
        <v>363</v>
      </c>
      <c r="AX14" s="1" t="s">
        <v>364</v>
      </c>
      <c r="BA14" s="1">
        <v>0</v>
      </c>
      <c r="BB14" s="1">
        <v>0</v>
      </c>
      <c r="BC14" s="1" t="s">
        <v>365</v>
      </c>
      <c r="BD14" s="1" t="s">
        <v>267</v>
      </c>
      <c r="BE14" s="1" t="s">
        <v>268</v>
      </c>
      <c r="BF14" s="1" t="s">
        <v>269</v>
      </c>
      <c r="BG14" s="1" t="s">
        <v>130</v>
      </c>
      <c r="BH14" s="1" t="s">
        <v>131</v>
      </c>
      <c r="BI14" s="1" t="s">
        <v>142</v>
      </c>
      <c r="BJ14" s="2" t="s">
        <v>366</v>
      </c>
      <c r="BL14" s="1" t="s">
        <v>144</v>
      </c>
      <c r="BO14" s="1" t="s">
        <v>146</v>
      </c>
      <c r="BR14" s="1" t="s">
        <v>367</v>
      </c>
      <c r="BS14" s="1">
        <v>41078</v>
      </c>
      <c r="BT14" s="1" t="s">
        <v>354</v>
      </c>
      <c r="BU14" s="1">
        <v>10</v>
      </c>
      <c r="BV14" s="1">
        <v>10</v>
      </c>
      <c r="BW14" s="1">
        <v>435600</v>
      </c>
      <c r="BX14" s="1">
        <v>435600</v>
      </c>
      <c r="BY14" s="1">
        <v>26237</v>
      </c>
      <c r="BZ14" s="1" t="s">
        <v>355</v>
      </c>
      <c r="CA14" s="1" t="s">
        <v>323</v>
      </c>
      <c r="CB14" s="1" t="s">
        <v>368</v>
      </c>
      <c r="CC14" s="1" t="s">
        <v>369</v>
      </c>
      <c r="CD14" s="1" t="s">
        <v>150</v>
      </c>
      <c r="CE14" s="1" t="s">
        <v>279</v>
      </c>
      <c r="CF14" s="1">
        <v>2014</v>
      </c>
      <c r="CG14" s="1">
        <v>2014</v>
      </c>
      <c r="CI14" s="1" t="s">
        <v>323</v>
      </c>
      <c r="CL14" s="1">
        <v>1</v>
      </c>
      <c r="CM14" s="1">
        <v>0</v>
      </c>
      <c r="CN14" s="1">
        <v>100</v>
      </c>
      <c r="CO14" s="1" t="s">
        <v>200</v>
      </c>
      <c r="CP14" s="1">
        <v>36137</v>
      </c>
      <c r="CQ14" s="1" t="s">
        <v>154</v>
      </c>
      <c r="CR14" s="1">
        <v>2019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2018</v>
      </c>
      <c r="DE14" s="6">
        <v>0</v>
      </c>
      <c r="DF14" s="6">
        <v>398048</v>
      </c>
      <c r="DG14" s="6">
        <v>0</v>
      </c>
      <c r="DH14" s="6">
        <v>3267000</v>
      </c>
      <c r="DI14" s="6">
        <v>0</v>
      </c>
      <c r="DJ14" s="6">
        <v>0</v>
      </c>
      <c r="DK14" s="6">
        <v>3665048</v>
      </c>
      <c r="DL14" s="6">
        <v>0</v>
      </c>
      <c r="DM14" s="6">
        <v>3665048</v>
      </c>
      <c r="DN14" s="6">
        <v>0</v>
      </c>
      <c r="DO14" s="6">
        <v>3665048</v>
      </c>
      <c r="DP14" s="1">
        <v>0</v>
      </c>
      <c r="DQ14" s="1">
        <v>0</v>
      </c>
      <c r="DT14" s="1">
        <v>0</v>
      </c>
      <c r="DU14" s="3">
        <v>0.10311742630700001</v>
      </c>
      <c r="DV14" s="5">
        <f t="shared" si="4"/>
        <v>1.03E-2</v>
      </c>
      <c r="DW14" s="6">
        <f t="shared" si="5"/>
        <v>7.5</v>
      </c>
      <c r="DX14" s="7">
        <f t="shared" si="6"/>
        <v>33688.463174496908</v>
      </c>
      <c r="DY14" s="8">
        <f t="shared" si="7"/>
        <v>1.8</v>
      </c>
      <c r="DZ14" s="6">
        <f>IF(ISNUMBER(MATCH(Q14,'Green Overlap Properties'!A:A,0)),MAX(DW14*DY14,12),MAX(3.5,Red_A_Coit_to_US_75!DW14*Red_A_Coit_to_US_75!DY14))</f>
        <v>13.5</v>
      </c>
      <c r="EA14" s="7">
        <f t="shared" si="8"/>
        <v>60639.233714094429</v>
      </c>
      <c r="EB14" s="7">
        <f t="shared" si="13"/>
        <v>105000</v>
      </c>
      <c r="EC14" s="7">
        <f t="shared" si="14"/>
        <v>0</v>
      </c>
      <c r="ED14" s="7">
        <f t="shared" si="11"/>
        <v>105000</v>
      </c>
      <c r="EE14" s="7">
        <f t="shared" si="12"/>
        <v>165700</v>
      </c>
    </row>
    <row r="15" spans="1:135" ht="28.8" x14ac:dyDescent="0.3">
      <c r="A15" s="1">
        <v>229</v>
      </c>
      <c r="B15" s="1" t="s">
        <v>123</v>
      </c>
      <c r="C15" s="1" t="s">
        <v>124</v>
      </c>
      <c r="D15" s="1" t="b">
        <f t="shared" si="2"/>
        <v>0</v>
      </c>
      <c r="E15" s="1" t="str">
        <f t="shared" si="3"/>
        <v>Residential</v>
      </c>
      <c r="F15" s="1">
        <v>4</v>
      </c>
      <c r="G15" s="1">
        <v>0</v>
      </c>
      <c r="H15" s="1">
        <v>0</v>
      </c>
      <c r="I15" s="1">
        <v>-1</v>
      </c>
      <c r="J15" s="1">
        <v>0</v>
      </c>
      <c r="M15" s="1">
        <v>4.1698353034700002E-3</v>
      </c>
      <c r="N15" s="1">
        <v>8.4710606733000001E-7</v>
      </c>
      <c r="O15" s="1">
        <v>53737</v>
      </c>
      <c r="P15" s="1">
        <v>60653</v>
      </c>
      <c r="Q15" s="1">
        <v>2122041</v>
      </c>
      <c r="R15" s="1" t="s">
        <v>370</v>
      </c>
      <c r="W15" s="1">
        <v>207485.883378</v>
      </c>
      <c r="X15" s="1">
        <v>1822.8943983500001</v>
      </c>
      <c r="Y15" s="1">
        <v>203733.044922</v>
      </c>
      <c r="Z15" s="1">
        <v>1806.69133005</v>
      </c>
      <c r="AE15" s="1" t="s">
        <v>371</v>
      </c>
      <c r="AF15" s="1">
        <v>2122041</v>
      </c>
      <c r="AG15" s="1" t="s">
        <v>370</v>
      </c>
      <c r="AH15" s="1" t="s">
        <v>372</v>
      </c>
      <c r="AI15" s="1" t="s">
        <v>128</v>
      </c>
      <c r="AJ15" s="1">
        <v>100</v>
      </c>
      <c r="AL15" s="1" t="s">
        <v>373</v>
      </c>
      <c r="AM15" s="1" t="s">
        <v>374</v>
      </c>
      <c r="AO15" s="1" t="s">
        <v>130</v>
      </c>
      <c r="AP15" s="1" t="s">
        <v>131</v>
      </c>
      <c r="AQ15" s="1" t="s">
        <v>375</v>
      </c>
      <c r="AR15" s="1" t="s">
        <v>133</v>
      </c>
      <c r="AS15" s="1" t="s">
        <v>134</v>
      </c>
      <c r="AT15" s="1" t="s">
        <v>135</v>
      </c>
      <c r="AU15" s="1" t="s">
        <v>136</v>
      </c>
      <c r="AW15" s="1" t="s">
        <v>376</v>
      </c>
      <c r="AX15" s="1" t="s">
        <v>377</v>
      </c>
      <c r="BA15" s="1">
        <v>0</v>
      </c>
      <c r="BB15" s="1">
        <v>0</v>
      </c>
      <c r="BC15" s="1" t="s">
        <v>378</v>
      </c>
      <c r="BE15" s="1" t="s">
        <v>183</v>
      </c>
      <c r="BG15" s="1" t="s">
        <v>130</v>
      </c>
      <c r="BH15" s="1" t="s">
        <v>131</v>
      </c>
      <c r="BI15" s="1" t="s">
        <v>142</v>
      </c>
      <c r="BJ15" s="2" t="s">
        <v>379</v>
      </c>
      <c r="BL15" s="1" t="s">
        <v>144</v>
      </c>
      <c r="BN15" s="1" t="s">
        <v>145</v>
      </c>
      <c r="BO15" s="1" t="s">
        <v>146</v>
      </c>
      <c r="BP15" s="1" t="s">
        <v>380</v>
      </c>
      <c r="BQ15" s="1" t="s">
        <v>381</v>
      </c>
      <c r="BR15" s="1" t="s">
        <v>382</v>
      </c>
      <c r="BS15" s="1">
        <v>38414</v>
      </c>
      <c r="BT15" s="1" t="s">
        <v>354</v>
      </c>
      <c r="BU15" s="1">
        <v>5</v>
      </c>
      <c r="BV15" s="1">
        <v>0</v>
      </c>
      <c r="BW15" s="1">
        <v>217800</v>
      </c>
      <c r="BX15" s="1">
        <v>217800</v>
      </c>
      <c r="BY15" s="1">
        <v>948</v>
      </c>
      <c r="BZ15" s="1" t="s">
        <v>147</v>
      </c>
      <c r="CA15" s="1" t="s">
        <v>148</v>
      </c>
      <c r="CB15" s="1" t="s">
        <v>383</v>
      </c>
      <c r="CD15" s="1" t="s">
        <v>150</v>
      </c>
      <c r="CE15" s="1" t="s">
        <v>128</v>
      </c>
      <c r="CF15" s="1">
        <v>1990</v>
      </c>
      <c r="CG15" s="1">
        <v>1972</v>
      </c>
      <c r="CI15" s="1" t="s">
        <v>253</v>
      </c>
      <c r="CJ15" s="1" t="s">
        <v>152</v>
      </c>
      <c r="CK15" s="1" t="s">
        <v>384</v>
      </c>
      <c r="CL15" s="1">
        <v>1</v>
      </c>
      <c r="CM15" s="1">
        <v>0</v>
      </c>
      <c r="CN15" s="1">
        <v>100</v>
      </c>
      <c r="CO15" s="1" t="s">
        <v>200</v>
      </c>
      <c r="CP15" s="1">
        <v>36970</v>
      </c>
      <c r="CQ15" s="1" t="s">
        <v>154</v>
      </c>
      <c r="CR15" s="1">
        <v>2019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2018</v>
      </c>
      <c r="DE15" s="6">
        <v>45729</v>
      </c>
      <c r="DF15" s="6">
        <v>0</v>
      </c>
      <c r="DG15" s="6">
        <v>45000</v>
      </c>
      <c r="DH15" s="6">
        <v>200000</v>
      </c>
      <c r="DI15" s="6">
        <v>0</v>
      </c>
      <c r="DJ15" s="6">
        <v>0</v>
      </c>
      <c r="DK15" s="6">
        <v>290729</v>
      </c>
      <c r="DL15" s="6">
        <v>0</v>
      </c>
      <c r="DM15" s="6">
        <v>290729</v>
      </c>
      <c r="DN15" s="6">
        <v>0</v>
      </c>
      <c r="DO15" s="6">
        <v>290729</v>
      </c>
      <c r="DP15" s="1">
        <v>0</v>
      </c>
      <c r="DQ15" s="1">
        <v>0</v>
      </c>
      <c r="DT15" s="1">
        <v>0</v>
      </c>
      <c r="DU15" s="3">
        <v>2.1630007446200001</v>
      </c>
      <c r="DV15" s="5">
        <f t="shared" si="4"/>
        <v>0.43259999999999998</v>
      </c>
      <c r="DW15" s="6">
        <f t="shared" si="5"/>
        <v>1.1248852157943068</v>
      </c>
      <c r="DX15" s="7">
        <f t="shared" si="6"/>
        <v>105987.03648638002</v>
      </c>
      <c r="DY15" s="8">
        <f t="shared" si="7"/>
        <v>1.5</v>
      </c>
      <c r="DZ15" s="6">
        <f>IF(ISNUMBER(MATCH(Q15,'Green Overlap Properties'!A:A,0)),MAX(DW15*DY15,12),MAX(3.5,Red_A_Coit_to_US_75!DW15*Red_A_Coit_to_US_75!DY15))</f>
        <v>3.5</v>
      </c>
      <c r="EA15" s="7">
        <f t="shared" si="8"/>
        <v>329771.09352476522</v>
      </c>
      <c r="EB15" s="7">
        <f t="shared" si="13"/>
        <v>71000</v>
      </c>
      <c r="EC15" s="7">
        <f t="shared" si="14"/>
        <v>0</v>
      </c>
      <c r="ED15" s="7">
        <f t="shared" si="11"/>
        <v>71000</v>
      </c>
      <c r="EE15" s="7">
        <f t="shared" si="12"/>
        <v>400800</v>
      </c>
    </row>
    <row r="16" spans="1:135" ht="28.8" x14ac:dyDescent="0.3">
      <c r="A16" s="1">
        <v>85</v>
      </c>
      <c r="B16" s="1" t="s">
        <v>385</v>
      </c>
      <c r="C16" s="1" t="s">
        <v>386</v>
      </c>
      <c r="D16" s="1" t="b">
        <f t="shared" si="2"/>
        <v>1</v>
      </c>
      <c r="E16" s="1" t="str">
        <f t="shared" si="3"/>
        <v>Business</v>
      </c>
      <c r="F16" s="1">
        <v>2</v>
      </c>
      <c r="G16" s="1">
        <v>0</v>
      </c>
      <c r="H16" s="1">
        <v>0</v>
      </c>
      <c r="I16" s="1">
        <v>-1</v>
      </c>
      <c r="J16" s="1">
        <v>0</v>
      </c>
      <c r="M16" s="1">
        <v>2.97479216617E-3</v>
      </c>
      <c r="N16" s="1">
        <v>5.2231986222100001E-7</v>
      </c>
      <c r="O16" s="1">
        <v>56612</v>
      </c>
      <c r="P16" s="1">
        <v>56054</v>
      </c>
      <c r="Q16" s="1">
        <v>2610595</v>
      </c>
      <c r="R16" s="1" t="s">
        <v>387</v>
      </c>
      <c r="S16" s="1">
        <v>39005</v>
      </c>
      <c r="W16" s="1">
        <v>45471.435667999998</v>
      </c>
      <c r="X16" s="1">
        <v>934.24544686000002</v>
      </c>
      <c r="Y16" s="1">
        <v>58113.5449219</v>
      </c>
      <c r="Z16" s="1">
        <v>1016.4173504</v>
      </c>
      <c r="AE16" s="1" t="s">
        <v>388</v>
      </c>
      <c r="AF16" s="1">
        <v>2610595</v>
      </c>
      <c r="AG16" s="1" t="s">
        <v>387</v>
      </c>
      <c r="AH16" s="1" t="s">
        <v>389</v>
      </c>
      <c r="AI16" s="1" t="s">
        <v>128</v>
      </c>
      <c r="AJ16" s="1">
        <v>100</v>
      </c>
      <c r="AK16" s="1" t="s">
        <v>390</v>
      </c>
      <c r="AM16" s="1" t="s">
        <v>391</v>
      </c>
      <c r="AO16" s="1" t="s">
        <v>392</v>
      </c>
      <c r="AP16" s="1" t="s">
        <v>345</v>
      </c>
      <c r="AQ16" s="1" t="s">
        <v>393</v>
      </c>
      <c r="AR16" s="1" t="s">
        <v>133</v>
      </c>
      <c r="AS16" s="1" t="s">
        <v>394</v>
      </c>
      <c r="AT16" s="1" t="s">
        <v>395</v>
      </c>
      <c r="AU16" s="1" t="s">
        <v>396</v>
      </c>
      <c r="AV16" s="1" t="s">
        <v>196</v>
      </c>
      <c r="AW16" s="1" t="s">
        <v>280</v>
      </c>
      <c r="AX16" s="1" t="s">
        <v>397</v>
      </c>
      <c r="BA16" s="1">
        <v>0</v>
      </c>
      <c r="BB16" s="1">
        <v>0</v>
      </c>
      <c r="BC16" s="1" t="s">
        <v>398</v>
      </c>
      <c r="BD16" s="1" t="s">
        <v>267</v>
      </c>
      <c r="BE16" s="1" t="s">
        <v>268</v>
      </c>
      <c r="BF16" s="1" t="s">
        <v>269</v>
      </c>
      <c r="BG16" s="1" t="s">
        <v>130</v>
      </c>
      <c r="BH16" s="1" t="s">
        <v>131</v>
      </c>
      <c r="BI16" s="1" t="s">
        <v>142</v>
      </c>
      <c r="BJ16" s="2" t="s">
        <v>399</v>
      </c>
      <c r="BK16" s="1" t="s">
        <v>246</v>
      </c>
      <c r="BL16" s="1" t="s">
        <v>271</v>
      </c>
      <c r="BO16" s="1" t="s">
        <v>272</v>
      </c>
      <c r="BU16" s="1">
        <v>1.2929999999999999</v>
      </c>
      <c r="BV16" s="1">
        <v>0</v>
      </c>
      <c r="BW16" s="1">
        <v>56323.08</v>
      </c>
      <c r="BX16" s="1">
        <v>56323.08</v>
      </c>
      <c r="BY16" s="1">
        <v>10233</v>
      </c>
      <c r="BZ16" s="1" t="s">
        <v>400</v>
      </c>
      <c r="CA16" s="1" t="s">
        <v>323</v>
      </c>
      <c r="CB16" s="1" t="s">
        <v>401</v>
      </c>
      <c r="CC16" s="1" t="s">
        <v>325</v>
      </c>
      <c r="CD16" s="1" t="s">
        <v>150</v>
      </c>
      <c r="CE16" s="1" t="s">
        <v>279</v>
      </c>
      <c r="CF16" s="1">
        <v>2010</v>
      </c>
      <c r="CG16" s="1">
        <v>2006</v>
      </c>
      <c r="CI16" s="1" t="s">
        <v>323</v>
      </c>
      <c r="CL16" s="1">
        <v>1</v>
      </c>
      <c r="CM16" s="1">
        <v>0</v>
      </c>
      <c r="CN16" s="1">
        <v>100</v>
      </c>
      <c r="CO16" s="1" t="s">
        <v>200</v>
      </c>
      <c r="CP16" s="1">
        <v>38973</v>
      </c>
      <c r="CQ16" s="1" t="s">
        <v>154</v>
      </c>
      <c r="CR16" s="1">
        <v>2019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2018</v>
      </c>
      <c r="DE16" s="6">
        <v>0</v>
      </c>
      <c r="DF16" s="6">
        <v>750023</v>
      </c>
      <c r="DG16" s="6">
        <v>0</v>
      </c>
      <c r="DH16" s="6">
        <v>929331</v>
      </c>
      <c r="DI16" s="6">
        <v>0</v>
      </c>
      <c r="DJ16" s="6">
        <v>0</v>
      </c>
      <c r="DK16" s="6">
        <v>1679354</v>
      </c>
      <c r="DL16" s="6">
        <v>0</v>
      </c>
      <c r="DM16" s="6">
        <v>1679354</v>
      </c>
      <c r="DN16" s="6">
        <v>0</v>
      </c>
      <c r="DO16" s="6">
        <v>1679354</v>
      </c>
      <c r="DP16" s="1">
        <v>0</v>
      </c>
      <c r="DQ16" s="1">
        <v>0</v>
      </c>
      <c r="DT16" s="1">
        <v>0</v>
      </c>
      <c r="DU16" s="3">
        <v>1.33410953969</v>
      </c>
      <c r="DV16" s="5">
        <f t="shared" si="4"/>
        <v>1</v>
      </c>
      <c r="DW16" s="6">
        <f t="shared" si="5"/>
        <v>16.500003195847952</v>
      </c>
      <c r="DX16" s="7">
        <f t="shared" si="6"/>
        <v>958878.07627969631</v>
      </c>
      <c r="DY16" s="8">
        <f t="shared" si="7"/>
        <v>2.2000000000000002</v>
      </c>
      <c r="DZ16" s="6">
        <f>IF(ISNUMBER(MATCH(Q16,'Green Overlap Properties'!A:A,0)),MAX(DW16*DY16,12),MAX(3.5,Red_A_Coit_to_US_75!DW16*Red_A_Coit_to_US_75!DY16))</f>
        <v>36.300007030865501</v>
      </c>
      <c r="EA16" s="7">
        <f t="shared" si="8"/>
        <v>3694578.8000000003</v>
      </c>
      <c r="EB16" s="7">
        <f t="shared" si="13"/>
        <v>105000</v>
      </c>
      <c r="EC16" s="7">
        <f t="shared" si="14"/>
        <v>224000</v>
      </c>
      <c r="ED16" s="7">
        <f t="shared" si="11"/>
        <v>329000</v>
      </c>
      <c r="EE16" s="7">
        <f t="shared" si="12"/>
        <v>4023600</v>
      </c>
    </row>
    <row r="17" spans="1:135" ht="28.8" x14ac:dyDescent="0.3">
      <c r="A17" s="1">
        <v>17</v>
      </c>
      <c r="B17" s="1" t="s">
        <v>226</v>
      </c>
      <c r="C17" s="1" t="s">
        <v>227</v>
      </c>
      <c r="D17" s="1" t="b">
        <f t="shared" si="2"/>
        <v>0</v>
      </c>
      <c r="E17" s="1" t="str">
        <f t="shared" si="3"/>
        <v>Business</v>
      </c>
      <c r="F17" s="1">
        <v>0</v>
      </c>
      <c r="G17" s="1">
        <v>0</v>
      </c>
      <c r="H17" s="1">
        <v>0</v>
      </c>
      <c r="I17" s="1">
        <v>-1</v>
      </c>
      <c r="J17" s="1">
        <v>0</v>
      </c>
      <c r="M17" s="1">
        <v>1.15726498728E-3</v>
      </c>
      <c r="N17" s="1">
        <v>3.2233278211099997E-8</v>
      </c>
      <c r="O17" s="1">
        <v>70774</v>
      </c>
      <c r="P17" s="1">
        <v>66901</v>
      </c>
      <c r="Q17" s="1">
        <v>2615047</v>
      </c>
      <c r="R17" s="1" t="s">
        <v>402</v>
      </c>
      <c r="W17" s="1">
        <v>42891.524234500001</v>
      </c>
      <c r="X17" s="1">
        <v>812.71553938</v>
      </c>
      <c r="Y17" s="1">
        <v>43009.0371094</v>
      </c>
      <c r="Z17" s="1">
        <v>813.01805128000001</v>
      </c>
      <c r="AE17" s="1" t="s">
        <v>403</v>
      </c>
      <c r="AF17" s="1">
        <v>2615047</v>
      </c>
      <c r="AG17" s="1" t="s">
        <v>402</v>
      </c>
      <c r="AH17" s="1" t="s">
        <v>404</v>
      </c>
      <c r="AI17" s="1" t="s">
        <v>128</v>
      </c>
      <c r="AJ17" s="1">
        <v>100</v>
      </c>
      <c r="AK17" s="1" t="s">
        <v>405</v>
      </c>
      <c r="AM17" s="1" t="s">
        <v>406</v>
      </c>
      <c r="AO17" s="1" t="s">
        <v>407</v>
      </c>
      <c r="AP17" s="1" t="s">
        <v>408</v>
      </c>
      <c r="AQ17" s="1" t="s">
        <v>409</v>
      </c>
      <c r="AR17" s="1" t="s">
        <v>133</v>
      </c>
      <c r="AS17" s="1" t="s">
        <v>410</v>
      </c>
      <c r="AT17" s="1" t="s">
        <v>411</v>
      </c>
      <c r="AU17" s="1" t="s">
        <v>412</v>
      </c>
      <c r="AV17" s="1" t="s">
        <v>196</v>
      </c>
      <c r="AW17" s="1" t="s">
        <v>413</v>
      </c>
      <c r="AX17" s="1" t="s">
        <v>414</v>
      </c>
      <c r="AY17" s="1" t="s">
        <v>415</v>
      </c>
      <c r="BA17" s="1">
        <v>0</v>
      </c>
      <c r="BB17" s="1">
        <v>0</v>
      </c>
      <c r="BC17" s="1" t="s">
        <v>416</v>
      </c>
      <c r="BD17" s="1" t="s">
        <v>267</v>
      </c>
      <c r="BE17" s="1" t="s">
        <v>268</v>
      </c>
      <c r="BF17" s="1" t="s">
        <v>269</v>
      </c>
      <c r="BG17" s="1" t="s">
        <v>130</v>
      </c>
      <c r="BH17" s="1" t="s">
        <v>131</v>
      </c>
      <c r="BI17" s="1" t="s">
        <v>142</v>
      </c>
      <c r="BJ17" s="2" t="s">
        <v>417</v>
      </c>
      <c r="BK17" s="1" t="s">
        <v>246</v>
      </c>
      <c r="BL17" s="1" t="s">
        <v>144</v>
      </c>
      <c r="BO17" s="1" t="s">
        <v>247</v>
      </c>
      <c r="BR17" s="1" t="s">
        <v>418</v>
      </c>
      <c r="BS17" s="1">
        <v>38918</v>
      </c>
      <c r="BT17" s="1" t="s">
        <v>354</v>
      </c>
      <c r="BU17" s="1">
        <v>0.97719999999999996</v>
      </c>
      <c r="BV17" s="1">
        <v>0</v>
      </c>
      <c r="BW17" s="1">
        <v>42566.83</v>
      </c>
      <c r="BX17" s="1">
        <v>42566.83</v>
      </c>
      <c r="BY17" s="1">
        <v>4525</v>
      </c>
      <c r="BZ17" s="1" t="s">
        <v>419</v>
      </c>
      <c r="CA17" s="1" t="s">
        <v>276</v>
      </c>
      <c r="CB17" s="1" t="s">
        <v>420</v>
      </c>
      <c r="CC17" s="1" t="s">
        <v>421</v>
      </c>
      <c r="CD17" s="1" t="s">
        <v>150</v>
      </c>
      <c r="CE17" s="1" t="s">
        <v>279</v>
      </c>
      <c r="CF17" s="1">
        <v>2006</v>
      </c>
      <c r="CG17" s="1">
        <v>2006</v>
      </c>
      <c r="CI17" s="1" t="s">
        <v>276</v>
      </c>
      <c r="CL17" s="1">
        <v>1</v>
      </c>
      <c r="CM17" s="1">
        <v>0</v>
      </c>
      <c r="CN17" s="1">
        <v>100</v>
      </c>
      <c r="CO17" s="1" t="s">
        <v>200</v>
      </c>
      <c r="CP17" s="1">
        <v>39027</v>
      </c>
      <c r="CQ17" s="1" t="s">
        <v>154</v>
      </c>
      <c r="CR17" s="1">
        <v>2019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2018</v>
      </c>
      <c r="DE17" s="6">
        <v>0</v>
      </c>
      <c r="DF17" s="6">
        <v>1130948</v>
      </c>
      <c r="DG17" s="6">
        <v>0</v>
      </c>
      <c r="DH17" s="6">
        <v>1064171</v>
      </c>
      <c r="DI17" s="6">
        <v>0</v>
      </c>
      <c r="DJ17" s="6">
        <v>0</v>
      </c>
      <c r="DK17" s="6">
        <v>2195119</v>
      </c>
      <c r="DL17" s="6">
        <v>0</v>
      </c>
      <c r="DM17" s="6">
        <v>2195119</v>
      </c>
      <c r="DN17" s="6">
        <v>0</v>
      </c>
      <c r="DO17" s="6">
        <v>2195119</v>
      </c>
      <c r="DP17" s="1">
        <v>0</v>
      </c>
      <c r="DQ17" s="1">
        <v>0</v>
      </c>
      <c r="DT17" s="1">
        <v>0</v>
      </c>
      <c r="DU17" s="3">
        <v>8.2331052961100007E-2</v>
      </c>
      <c r="DV17" s="5">
        <f t="shared" si="4"/>
        <v>8.43E-2</v>
      </c>
      <c r="DW17" s="6">
        <f t="shared" si="5"/>
        <v>25.000005873117637</v>
      </c>
      <c r="DX17" s="7">
        <f t="shared" si="6"/>
        <v>89658.53773763853</v>
      </c>
      <c r="DY17" s="8">
        <f t="shared" si="7"/>
        <v>1.8</v>
      </c>
      <c r="DZ17" s="6">
        <f>IF(ISNUMBER(MATCH(Q17,'Green Overlap Properties'!A:A,0)),MAX(DW17*DY17,12),MAX(3.5,Red_A_Coit_to_US_75!DW17*Red_A_Coit_to_US_75!DY17))</f>
        <v>45.000010571611746</v>
      </c>
      <c r="EA17" s="7">
        <f t="shared" si="8"/>
        <v>161385.36792774935</v>
      </c>
      <c r="EB17" s="7">
        <f t="shared" si="13"/>
        <v>105000</v>
      </c>
      <c r="EC17" s="7">
        <f t="shared" si="14"/>
        <v>0</v>
      </c>
      <c r="ED17" s="7">
        <f t="shared" si="11"/>
        <v>105000</v>
      </c>
      <c r="EE17" s="7">
        <f t="shared" si="12"/>
        <v>266400</v>
      </c>
    </row>
    <row r="18" spans="1:135" ht="28.8" x14ac:dyDescent="0.3">
      <c r="A18" s="1">
        <v>231</v>
      </c>
      <c r="B18" s="1" t="s">
        <v>123</v>
      </c>
      <c r="C18" s="1" t="s">
        <v>124</v>
      </c>
      <c r="D18" s="1" t="b">
        <f t="shared" si="2"/>
        <v>0</v>
      </c>
      <c r="E18" s="1" t="str">
        <f t="shared" si="3"/>
        <v>Residential</v>
      </c>
      <c r="F18" s="1">
        <v>4</v>
      </c>
      <c r="G18" s="1">
        <v>0</v>
      </c>
      <c r="H18" s="1">
        <v>0</v>
      </c>
      <c r="I18" s="1">
        <v>-1</v>
      </c>
      <c r="J18" s="1">
        <v>0</v>
      </c>
      <c r="M18" s="1">
        <v>1.9755777509500002E-3</v>
      </c>
      <c r="N18" s="1">
        <v>8.5874590879200004E-8</v>
      </c>
      <c r="O18" s="1">
        <v>76339</v>
      </c>
      <c r="P18" s="1">
        <v>85740</v>
      </c>
      <c r="Q18" s="1">
        <v>960428</v>
      </c>
      <c r="R18" s="1" t="s">
        <v>422</v>
      </c>
      <c r="W18" s="1">
        <v>49217.060620600001</v>
      </c>
      <c r="X18" s="1">
        <v>906.32808137999996</v>
      </c>
      <c r="Y18" s="1">
        <v>49217.0605469</v>
      </c>
      <c r="Z18" s="1">
        <v>906.32808137999996</v>
      </c>
      <c r="AE18" s="1" t="s">
        <v>423</v>
      </c>
      <c r="AF18" s="1">
        <v>960428</v>
      </c>
      <c r="AG18" s="1" t="s">
        <v>422</v>
      </c>
      <c r="AH18" s="1" t="s">
        <v>424</v>
      </c>
      <c r="AI18" s="1" t="s">
        <v>128</v>
      </c>
      <c r="AJ18" s="1">
        <v>100</v>
      </c>
      <c r="AM18" s="1" t="s">
        <v>425</v>
      </c>
      <c r="AO18" s="1" t="s">
        <v>426</v>
      </c>
      <c r="AP18" s="1" t="s">
        <v>131</v>
      </c>
      <c r="AQ18" s="1" t="s">
        <v>427</v>
      </c>
      <c r="AR18" s="1" t="s">
        <v>133</v>
      </c>
      <c r="AS18" s="1" t="s">
        <v>428</v>
      </c>
      <c r="AT18" s="1" t="s">
        <v>429</v>
      </c>
      <c r="AU18" s="1" t="s">
        <v>430</v>
      </c>
      <c r="AW18" s="1" t="s">
        <v>211</v>
      </c>
      <c r="AX18" s="1" t="s">
        <v>431</v>
      </c>
      <c r="BA18" s="1">
        <v>0</v>
      </c>
      <c r="BB18" s="1">
        <v>0</v>
      </c>
      <c r="BC18" s="1" t="s">
        <v>432</v>
      </c>
      <c r="BE18" s="1" t="s">
        <v>140</v>
      </c>
      <c r="BF18" s="1" t="s">
        <v>141</v>
      </c>
      <c r="BG18" s="1" t="s">
        <v>130</v>
      </c>
      <c r="BH18" s="1" t="s">
        <v>131</v>
      </c>
      <c r="BI18" s="1" t="s">
        <v>142</v>
      </c>
      <c r="BJ18" s="2" t="s">
        <v>433</v>
      </c>
      <c r="BL18" s="1" t="s">
        <v>144</v>
      </c>
      <c r="BO18" s="1" t="s">
        <v>146</v>
      </c>
      <c r="BP18" s="1" t="s">
        <v>434</v>
      </c>
      <c r="BR18" s="1" t="s">
        <v>321</v>
      </c>
      <c r="BS18" s="1">
        <v>29587</v>
      </c>
      <c r="BT18" s="1" t="s">
        <v>435</v>
      </c>
      <c r="BU18" s="1">
        <v>1.153</v>
      </c>
      <c r="BV18" s="1">
        <v>0</v>
      </c>
      <c r="BW18" s="1">
        <v>50225</v>
      </c>
      <c r="BX18" s="1">
        <v>50224.68</v>
      </c>
      <c r="BY18" s="1">
        <v>2335</v>
      </c>
      <c r="BZ18" s="1" t="s">
        <v>428</v>
      </c>
      <c r="CA18" s="1" t="s">
        <v>209</v>
      </c>
      <c r="CB18" s="1" t="s">
        <v>436</v>
      </c>
      <c r="CD18" s="1" t="s">
        <v>150</v>
      </c>
      <c r="CE18" s="1" t="s">
        <v>128</v>
      </c>
      <c r="CF18" s="1">
        <v>1981</v>
      </c>
      <c r="CG18" s="1">
        <v>1981</v>
      </c>
      <c r="CI18" s="1" t="s">
        <v>209</v>
      </c>
      <c r="CL18" s="1">
        <v>1</v>
      </c>
      <c r="CM18" s="1">
        <v>0</v>
      </c>
      <c r="CN18" s="1">
        <v>100</v>
      </c>
      <c r="CO18" s="1" t="s">
        <v>200</v>
      </c>
      <c r="CQ18" s="1" t="s">
        <v>154</v>
      </c>
      <c r="CR18" s="1">
        <v>2019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2018</v>
      </c>
      <c r="DE18" s="6">
        <v>119659</v>
      </c>
      <c r="DF18" s="6">
        <v>0</v>
      </c>
      <c r="DG18" s="6">
        <v>86475</v>
      </c>
      <c r="DH18" s="6">
        <v>0</v>
      </c>
      <c r="DI18" s="6">
        <v>0</v>
      </c>
      <c r="DJ18" s="6">
        <v>0</v>
      </c>
      <c r="DK18" s="6">
        <v>206134</v>
      </c>
      <c r="DL18" s="6">
        <v>0</v>
      </c>
      <c r="DM18" s="6">
        <v>206134</v>
      </c>
      <c r="DN18" s="6">
        <v>0</v>
      </c>
      <c r="DO18" s="6">
        <v>206134</v>
      </c>
      <c r="DP18" s="1">
        <v>0</v>
      </c>
      <c r="DQ18" s="1">
        <v>0</v>
      </c>
      <c r="DT18" s="1">
        <v>0</v>
      </c>
      <c r="DU18" s="3">
        <v>0.21927166881400001</v>
      </c>
      <c r="DV18" s="5">
        <f t="shared" si="4"/>
        <v>0.19020000000000001</v>
      </c>
      <c r="DW18" s="6">
        <f t="shared" si="5"/>
        <v>1.721763085399449</v>
      </c>
      <c r="DX18" s="7">
        <f t="shared" si="6"/>
        <v>16445.37516105</v>
      </c>
      <c r="DY18" s="8">
        <f t="shared" si="7"/>
        <v>1.5</v>
      </c>
      <c r="DZ18" s="6">
        <f>IF(ISNUMBER(MATCH(Q18,'Green Overlap Properties'!A:A,0)),MAX(DW18*DY18,12),MAX(3.5,Red_A_Coit_to_US_75!DW18*Red_A_Coit_to_US_75!DY18))</f>
        <v>3.5</v>
      </c>
      <c r="EA18" s="7">
        <f t="shared" si="8"/>
        <v>33430.158627382443</v>
      </c>
      <c r="EB18" s="7">
        <f t="shared" si="13"/>
        <v>71000</v>
      </c>
      <c r="EC18" s="7">
        <f t="shared" si="14"/>
        <v>0</v>
      </c>
      <c r="ED18" s="7">
        <f t="shared" si="11"/>
        <v>71000</v>
      </c>
      <c r="EE18" s="7">
        <f t="shared" si="12"/>
        <v>104500</v>
      </c>
    </row>
    <row r="19" spans="1:135" ht="28.8" x14ac:dyDescent="0.3">
      <c r="A19" s="1">
        <v>67</v>
      </c>
      <c r="B19" s="1" t="s">
        <v>385</v>
      </c>
      <c r="C19" s="1" t="s">
        <v>386</v>
      </c>
      <c r="D19" s="1" t="b">
        <f t="shared" si="2"/>
        <v>1</v>
      </c>
      <c r="E19" s="1" t="str">
        <f t="shared" si="3"/>
        <v>Business</v>
      </c>
      <c r="F19" s="1">
        <v>2</v>
      </c>
      <c r="G19" s="1">
        <v>0</v>
      </c>
      <c r="H19" s="1">
        <v>0</v>
      </c>
      <c r="I19" s="1">
        <v>-1</v>
      </c>
      <c r="J19" s="1">
        <v>0</v>
      </c>
      <c r="M19" s="1">
        <v>2.36645874187E-3</v>
      </c>
      <c r="N19" s="1">
        <v>3.1355535590900002E-7</v>
      </c>
      <c r="O19" s="1">
        <v>99424</v>
      </c>
      <c r="P19" s="1">
        <v>97354</v>
      </c>
      <c r="Q19" s="1">
        <v>2647980</v>
      </c>
      <c r="R19" s="1" t="s">
        <v>437</v>
      </c>
      <c r="W19" s="1">
        <v>34993.0202345</v>
      </c>
      <c r="X19" s="1">
        <v>805.46202233999998</v>
      </c>
      <c r="Y19" s="1">
        <v>34886.4003906</v>
      </c>
      <c r="Z19" s="1">
        <v>803.87968765999995</v>
      </c>
      <c r="AE19" s="1" t="s">
        <v>438</v>
      </c>
      <c r="AF19" s="1">
        <v>2647980</v>
      </c>
      <c r="AG19" s="1" t="s">
        <v>437</v>
      </c>
      <c r="AH19" s="1" t="s">
        <v>439</v>
      </c>
      <c r="AI19" s="1" t="s">
        <v>128</v>
      </c>
      <c r="AJ19" s="1">
        <v>100</v>
      </c>
      <c r="AK19" s="1" t="s">
        <v>440</v>
      </c>
      <c r="AM19" s="1" t="s">
        <v>441</v>
      </c>
      <c r="AO19" s="1" t="s">
        <v>442</v>
      </c>
      <c r="AP19" s="1" t="s">
        <v>131</v>
      </c>
      <c r="AQ19" s="1" t="s">
        <v>443</v>
      </c>
      <c r="AR19" s="1" t="s">
        <v>133</v>
      </c>
      <c r="AS19" s="1" t="s">
        <v>444</v>
      </c>
      <c r="AT19" s="1" t="s">
        <v>445</v>
      </c>
      <c r="AU19" s="1" t="s">
        <v>446</v>
      </c>
      <c r="AV19" s="1" t="s">
        <v>196</v>
      </c>
      <c r="AW19" s="1" t="s">
        <v>197</v>
      </c>
      <c r="AX19" s="1" t="s">
        <v>447</v>
      </c>
      <c r="BA19" s="1">
        <v>0</v>
      </c>
      <c r="BB19" s="1">
        <v>0</v>
      </c>
      <c r="BC19" s="1" t="s">
        <v>448</v>
      </c>
      <c r="BD19" s="1" t="s">
        <v>449</v>
      </c>
      <c r="BE19" s="1" t="s">
        <v>268</v>
      </c>
      <c r="BF19" s="1" t="s">
        <v>269</v>
      </c>
      <c r="BG19" s="1" t="s">
        <v>450</v>
      </c>
      <c r="BH19" s="1" t="s">
        <v>131</v>
      </c>
      <c r="BI19" s="1" t="s">
        <v>451</v>
      </c>
      <c r="BJ19" s="2" t="s">
        <v>452</v>
      </c>
      <c r="BK19" s="1" t="s">
        <v>453</v>
      </c>
      <c r="BL19" s="1" t="s">
        <v>144</v>
      </c>
      <c r="BO19" s="1" t="s">
        <v>454</v>
      </c>
      <c r="BR19" s="1" t="s">
        <v>455</v>
      </c>
      <c r="BS19" s="1">
        <v>41550</v>
      </c>
      <c r="BT19" s="1" t="s">
        <v>354</v>
      </c>
      <c r="BU19" s="1">
        <v>0.80410000000000004</v>
      </c>
      <c r="BV19" s="1">
        <v>0</v>
      </c>
      <c r="BW19" s="1">
        <v>35026.6</v>
      </c>
      <c r="BX19" s="1">
        <v>35026.6</v>
      </c>
      <c r="BY19" s="1">
        <v>2688</v>
      </c>
      <c r="BZ19" s="1" t="s">
        <v>456</v>
      </c>
      <c r="CA19" s="1" t="s">
        <v>276</v>
      </c>
      <c r="CB19" s="1" t="s">
        <v>457</v>
      </c>
      <c r="CC19" s="1" t="s">
        <v>458</v>
      </c>
      <c r="CD19" s="1" t="s">
        <v>150</v>
      </c>
      <c r="CE19" s="1" t="s">
        <v>279</v>
      </c>
      <c r="CF19" s="1">
        <v>2014</v>
      </c>
      <c r="CG19" s="1">
        <v>2014</v>
      </c>
      <c r="CI19" s="1" t="s">
        <v>276</v>
      </c>
      <c r="CL19" s="1">
        <v>1</v>
      </c>
      <c r="CM19" s="1">
        <v>0</v>
      </c>
      <c r="CN19" s="1">
        <v>100</v>
      </c>
      <c r="CO19" s="1" t="s">
        <v>200</v>
      </c>
      <c r="CP19" s="1">
        <v>39735</v>
      </c>
      <c r="CQ19" s="1" t="s">
        <v>154</v>
      </c>
      <c r="CR19" s="1">
        <v>2019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2018</v>
      </c>
      <c r="DE19" s="6">
        <v>0</v>
      </c>
      <c r="DF19" s="6">
        <v>674415</v>
      </c>
      <c r="DG19" s="6">
        <v>0</v>
      </c>
      <c r="DH19" s="6">
        <v>770585</v>
      </c>
      <c r="DI19" s="6">
        <v>0</v>
      </c>
      <c r="DJ19" s="6">
        <v>0</v>
      </c>
      <c r="DK19" s="6">
        <v>1445000</v>
      </c>
      <c r="DL19" s="6">
        <v>0</v>
      </c>
      <c r="DM19" s="6">
        <v>1445000</v>
      </c>
      <c r="DN19" s="6">
        <v>0</v>
      </c>
      <c r="DO19" s="6">
        <v>1445000</v>
      </c>
      <c r="DP19" s="1">
        <v>0</v>
      </c>
      <c r="DQ19" s="1">
        <v>0</v>
      </c>
      <c r="DT19" s="1">
        <v>0</v>
      </c>
      <c r="DU19" s="3">
        <v>0.80088487829400001</v>
      </c>
      <c r="DV19" s="5">
        <f t="shared" si="4"/>
        <v>1</v>
      </c>
      <c r="DW19" s="6">
        <f t="shared" si="5"/>
        <v>21.999994290053845</v>
      </c>
      <c r="DX19" s="7">
        <f t="shared" si="6"/>
        <v>767503.79736641096</v>
      </c>
      <c r="DY19" s="8">
        <f t="shared" si="7"/>
        <v>2.2000000000000002</v>
      </c>
      <c r="DZ19" s="6">
        <f>IF(ISNUMBER(MATCH(Q19,'Green Overlap Properties'!A:A,0)),MAX(DW19*DY19,12),MAX(3.5,Red_A_Coit_to_US_75!DW19*Red_A_Coit_to_US_75!DY19))</f>
        <v>48.399987438118465</v>
      </c>
      <c r="EA19" s="7">
        <f t="shared" si="8"/>
        <v>3179000.0000000005</v>
      </c>
      <c r="EB19" s="7">
        <f t="shared" si="13"/>
        <v>105000</v>
      </c>
      <c r="EC19" s="7">
        <f t="shared" si="14"/>
        <v>224000</v>
      </c>
      <c r="ED19" s="7">
        <f t="shared" si="11"/>
        <v>329000</v>
      </c>
      <c r="EE19" s="7">
        <f t="shared" si="12"/>
        <v>3508000</v>
      </c>
    </row>
    <row r="20" spans="1:135" ht="28.8" x14ac:dyDescent="0.3">
      <c r="A20" s="1">
        <v>151</v>
      </c>
      <c r="B20" s="1" t="s">
        <v>459</v>
      </c>
      <c r="C20" s="1" t="s">
        <v>460</v>
      </c>
      <c r="D20" s="1" t="b">
        <f t="shared" si="2"/>
        <v>1</v>
      </c>
      <c r="E20" s="1" t="str">
        <f t="shared" si="3"/>
        <v>Residential</v>
      </c>
      <c r="F20" s="1">
        <v>3</v>
      </c>
      <c r="G20" s="1">
        <v>0</v>
      </c>
      <c r="H20" s="1">
        <v>0</v>
      </c>
      <c r="I20" s="1">
        <v>-1</v>
      </c>
      <c r="J20" s="1">
        <v>0</v>
      </c>
      <c r="M20" s="1">
        <v>5.4112896745099996E-3</v>
      </c>
      <c r="N20" s="1">
        <v>1.8301074252299999E-6</v>
      </c>
      <c r="O20" s="1">
        <v>134450</v>
      </c>
      <c r="P20" s="1">
        <v>148860</v>
      </c>
      <c r="Q20" s="1">
        <v>1917073</v>
      </c>
      <c r="R20" s="1" t="s">
        <v>461</v>
      </c>
      <c r="W20" s="1">
        <v>203557.002889</v>
      </c>
      <c r="X20" s="1">
        <v>1811.71404712</v>
      </c>
      <c r="Y20" s="1">
        <v>203557.007813</v>
      </c>
      <c r="Z20" s="1">
        <v>1811.71404712</v>
      </c>
      <c r="AE20" s="1" t="s">
        <v>462</v>
      </c>
      <c r="AF20" s="1">
        <v>1917073</v>
      </c>
      <c r="AG20" s="1" t="s">
        <v>461</v>
      </c>
      <c r="AH20" s="1" t="s">
        <v>463</v>
      </c>
      <c r="AI20" s="1" t="s">
        <v>128</v>
      </c>
      <c r="AJ20" s="1">
        <v>100</v>
      </c>
      <c r="AM20" s="1" t="s">
        <v>464</v>
      </c>
      <c r="AO20" s="1" t="s">
        <v>130</v>
      </c>
      <c r="AP20" s="1" t="s">
        <v>131</v>
      </c>
      <c r="AQ20" s="1" t="s">
        <v>465</v>
      </c>
      <c r="AR20" s="1" t="s">
        <v>133</v>
      </c>
      <c r="AS20" s="1" t="s">
        <v>160</v>
      </c>
      <c r="AT20" s="1" t="s">
        <v>161</v>
      </c>
      <c r="AU20" s="1" t="s">
        <v>162</v>
      </c>
      <c r="AW20" s="1" t="s">
        <v>466</v>
      </c>
      <c r="AX20" s="1" t="s">
        <v>467</v>
      </c>
      <c r="BA20" s="1">
        <v>0</v>
      </c>
      <c r="BB20" s="1">
        <v>0</v>
      </c>
      <c r="BC20" s="1" t="s">
        <v>468</v>
      </c>
      <c r="BE20" s="1" t="s">
        <v>183</v>
      </c>
      <c r="BG20" s="1" t="s">
        <v>130</v>
      </c>
      <c r="BH20" s="1" t="s">
        <v>131</v>
      </c>
      <c r="BI20" s="1" t="s">
        <v>142</v>
      </c>
      <c r="BJ20" s="2" t="s">
        <v>469</v>
      </c>
      <c r="BL20" s="1" t="s">
        <v>144</v>
      </c>
      <c r="BN20" s="1" t="s">
        <v>145</v>
      </c>
      <c r="BO20" s="1" t="s">
        <v>146</v>
      </c>
      <c r="BR20" s="1" t="s">
        <v>470</v>
      </c>
      <c r="BS20" s="1">
        <v>42152</v>
      </c>
      <c r="BT20" s="1" t="s">
        <v>207</v>
      </c>
      <c r="BU20" s="1">
        <v>4.673</v>
      </c>
      <c r="BV20" s="1">
        <v>0</v>
      </c>
      <c r="BW20" s="1">
        <v>203555.88</v>
      </c>
      <c r="BX20" s="1">
        <v>203555.88</v>
      </c>
      <c r="BY20" s="1">
        <v>2887</v>
      </c>
      <c r="BZ20" s="1" t="s">
        <v>147</v>
      </c>
      <c r="CA20" s="1" t="s">
        <v>148</v>
      </c>
      <c r="CB20" s="1" t="s">
        <v>169</v>
      </c>
      <c r="CD20" s="1" t="s">
        <v>150</v>
      </c>
      <c r="CE20" s="1" t="s">
        <v>128</v>
      </c>
      <c r="CF20" s="1">
        <v>2008</v>
      </c>
      <c r="CG20" s="1">
        <v>2003</v>
      </c>
      <c r="CI20" s="1" t="s">
        <v>253</v>
      </c>
      <c r="CJ20" s="1" t="s">
        <v>152</v>
      </c>
      <c r="CK20" s="1" t="s">
        <v>153</v>
      </c>
      <c r="CL20" s="1">
        <v>2</v>
      </c>
      <c r="CM20" s="1">
        <v>0</v>
      </c>
      <c r="CN20" s="1">
        <v>100</v>
      </c>
      <c r="CO20" s="1" t="s">
        <v>133</v>
      </c>
      <c r="CP20" s="1">
        <v>31413</v>
      </c>
      <c r="CQ20" s="1" t="s">
        <v>154</v>
      </c>
      <c r="CR20" s="1">
        <v>2019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2018</v>
      </c>
      <c r="DE20" s="6">
        <v>268672</v>
      </c>
      <c r="DF20" s="6">
        <v>18482</v>
      </c>
      <c r="DG20" s="6">
        <v>50000</v>
      </c>
      <c r="DH20" s="6">
        <v>183650</v>
      </c>
      <c r="DI20" s="6">
        <v>0</v>
      </c>
      <c r="DJ20" s="6">
        <v>0</v>
      </c>
      <c r="DK20" s="6">
        <v>520804</v>
      </c>
      <c r="DL20" s="6">
        <v>0</v>
      </c>
      <c r="DM20" s="6">
        <v>520804</v>
      </c>
      <c r="DN20" s="6">
        <v>0</v>
      </c>
      <c r="DO20" s="6">
        <v>520804</v>
      </c>
      <c r="DP20" s="1">
        <v>0</v>
      </c>
      <c r="DQ20" s="1">
        <v>0</v>
      </c>
      <c r="DT20" s="1">
        <v>0</v>
      </c>
      <c r="DU20" s="3">
        <v>4.6730454268899999</v>
      </c>
      <c r="DV20" s="5">
        <f t="shared" si="4"/>
        <v>1</v>
      </c>
      <c r="DW20" s="6">
        <f t="shared" si="5"/>
        <v>1.1478420569329659</v>
      </c>
      <c r="DX20" s="7">
        <f t="shared" si="6"/>
        <v>233652.27134449995</v>
      </c>
      <c r="DY20" s="8">
        <f t="shared" si="7"/>
        <v>1.5</v>
      </c>
      <c r="DZ20" s="6">
        <f>IF(ISNUMBER(MATCH(Q20,'Green Overlap Properties'!A:A,0)),MAX(DW20*DY20,12),MAX(3.5,Red_A_Coit_to_US_75!DW20*Red_A_Coit_to_US_75!DY20))</f>
        <v>3.5</v>
      </c>
      <c r="EA20" s="7">
        <f t="shared" si="8"/>
        <v>781206</v>
      </c>
      <c r="EB20" s="7">
        <f t="shared" si="13"/>
        <v>71000</v>
      </c>
      <c r="EC20" s="7">
        <f t="shared" si="14"/>
        <v>162000</v>
      </c>
      <c r="ED20" s="7">
        <f t="shared" si="11"/>
        <v>233000</v>
      </c>
      <c r="EE20" s="7">
        <f t="shared" si="12"/>
        <v>1014300</v>
      </c>
    </row>
    <row r="21" spans="1:135" ht="28.8" x14ac:dyDescent="0.3">
      <c r="A21" s="1">
        <v>213</v>
      </c>
      <c r="B21" s="1" t="s">
        <v>123</v>
      </c>
      <c r="C21" s="1" t="s">
        <v>124</v>
      </c>
      <c r="D21" s="1" t="b">
        <f t="shared" si="2"/>
        <v>0</v>
      </c>
      <c r="E21" s="1" t="str">
        <f t="shared" si="3"/>
        <v>Residential</v>
      </c>
      <c r="F21" s="1">
        <v>4</v>
      </c>
      <c r="G21" s="1">
        <v>0</v>
      </c>
      <c r="H21" s="1">
        <v>0</v>
      </c>
      <c r="I21" s="1">
        <v>-1</v>
      </c>
      <c r="J21" s="1">
        <v>0</v>
      </c>
      <c r="M21" s="1">
        <v>4.0579701031599998E-3</v>
      </c>
      <c r="N21" s="1">
        <v>1.5095659884500001E-7</v>
      </c>
      <c r="O21" s="1">
        <v>136585</v>
      </c>
      <c r="P21" s="1">
        <v>147485</v>
      </c>
      <c r="Q21" s="1">
        <v>2059063</v>
      </c>
      <c r="R21" s="1" t="s">
        <v>471</v>
      </c>
      <c r="S21" s="1">
        <v>38753</v>
      </c>
      <c r="W21" s="1">
        <v>564197.99886299996</v>
      </c>
      <c r="X21" s="1">
        <v>3083.4677587699998</v>
      </c>
      <c r="Y21" s="1">
        <v>566791.75585900003</v>
      </c>
      <c r="Z21" s="1">
        <v>3091.64873657</v>
      </c>
      <c r="AE21" s="1" t="s">
        <v>472</v>
      </c>
      <c r="AF21" s="1">
        <v>2059063</v>
      </c>
      <c r="AG21" s="1" t="s">
        <v>471</v>
      </c>
      <c r="AH21" s="1" t="s">
        <v>473</v>
      </c>
      <c r="AI21" s="1" t="s">
        <v>128</v>
      </c>
      <c r="AJ21" s="1">
        <v>100</v>
      </c>
      <c r="AM21" s="1" t="s">
        <v>474</v>
      </c>
      <c r="AO21" s="1" t="s">
        <v>130</v>
      </c>
      <c r="AP21" s="1" t="s">
        <v>131</v>
      </c>
      <c r="AQ21" s="1" t="s">
        <v>475</v>
      </c>
      <c r="AR21" s="1" t="s">
        <v>133</v>
      </c>
      <c r="AS21" s="1" t="s">
        <v>312</v>
      </c>
      <c r="AT21" s="1" t="s">
        <v>313</v>
      </c>
      <c r="AU21" s="1" t="s">
        <v>314</v>
      </c>
      <c r="AV21" s="1" t="s">
        <v>280</v>
      </c>
      <c r="AW21" s="1" t="s">
        <v>476</v>
      </c>
      <c r="AX21" s="1" t="s">
        <v>477</v>
      </c>
      <c r="BA21" s="1">
        <v>0</v>
      </c>
      <c r="BB21" s="1">
        <v>0</v>
      </c>
      <c r="BC21" s="1" t="s">
        <v>478</v>
      </c>
      <c r="BE21" s="1" t="s">
        <v>479</v>
      </c>
      <c r="BG21" s="1" t="s">
        <v>130</v>
      </c>
      <c r="BH21" s="1" t="s">
        <v>131</v>
      </c>
      <c r="BI21" s="1" t="s">
        <v>142</v>
      </c>
      <c r="BJ21" s="2" t="s">
        <v>480</v>
      </c>
      <c r="BL21" s="1" t="s">
        <v>144</v>
      </c>
      <c r="BN21" s="1" t="s">
        <v>145</v>
      </c>
      <c r="BO21" s="1" t="s">
        <v>146</v>
      </c>
      <c r="BP21" s="1" t="s">
        <v>481</v>
      </c>
      <c r="BQ21" s="1" t="s">
        <v>482</v>
      </c>
      <c r="BR21" s="1" t="s">
        <v>321</v>
      </c>
      <c r="BS21" s="1">
        <v>35733</v>
      </c>
      <c r="BT21" s="1" t="s">
        <v>207</v>
      </c>
      <c r="BU21" s="1">
        <v>12.414</v>
      </c>
      <c r="BV21" s="1">
        <v>0</v>
      </c>
      <c r="BW21" s="1">
        <v>540753.84</v>
      </c>
      <c r="BX21" s="1">
        <v>540753.84</v>
      </c>
      <c r="BY21" s="1">
        <v>5712</v>
      </c>
      <c r="BZ21" s="1" t="s">
        <v>483</v>
      </c>
      <c r="CA21" s="1" t="s">
        <v>148</v>
      </c>
      <c r="CB21" s="1" t="s">
        <v>484</v>
      </c>
      <c r="CD21" s="1" t="s">
        <v>150</v>
      </c>
      <c r="CE21" s="1" t="s">
        <v>128</v>
      </c>
      <c r="CF21" s="1">
        <v>2001</v>
      </c>
      <c r="CG21" s="1">
        <v>2001</v>
      </c>
      <c r="CI21" s="1" t="s">
        <v>276</v>
      </c>
      <c r="CJ21" s="1" t="s">
        <v>171</v>
      </c>
      <c r="CK21" s="1" t="s">
        <v>172</v>
      </c>
      <c r="CL21" s="1">
        <v>2</v>
      </c>
      <c r="CM21" s="1">
        <v>0</v>
      </c>
      <c r="CN21" s="1">
        <v>100</v>
      </c>
      <c r="CO21" s="1" t="s">
        <v>133</v>
      </c>
      <c r="CP21" s="1">
        <v>35816</v>
      </c>
      <c r="CQ21" s="1" t="s">
        <v>154</v>
      </c>
      <c r="CR21" s="1">
        <v>2019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2018</v>
      </c>
      <c r="DE21" s="6">
        <v>368401</v>
      </c>
      <c r="DF21" s="6">
        <v>193501</v>
      </c>
      <c r="DG21" s="6">
        <v>336479</v>
      </c>
      <c r="DH21" s="6">
        <v>1163052</v>
      </c>
      <c r="DI21" s="6">
        <v>0</v>
      </c>
      <c r="DJ21" s="6">
        <v>0</v>
      </c>
      <c r="DK21" s="6">
        <v>2061433</v>
      </c>
      <c r="DL21" s="6">
        <v>0</v>
      </c>
      <c r="DM21" s="6">
        <v>2061433</v>
      </c>
      <c r="DN21" s="6">
        <v>24092</v>
      </c>
      <c r="DO21" s="6">
        <v>2037341</v>
      </c>
      <c r="DP21" s="1">
        <v>0</v>
      </c>
      <c r="DQ21" s="1">
        <v>0</v>
      </c>
      <c r="DT21" s="1">
        <v>0</v>
      </c>
      <c r="DU21" s="3">
        <v>0.38558350514700002</v>
      </c>
      <c r="DV21" s="5">
        <f t="shared" si="4"/>
        <v>3.1099999999999999E-2</v>
      </c>
      <c r="DW21" s="6">
        <f t="shared" si="5"/>
        <v>2.7730380980743474</v>
      </c>
      <c r="DX21" s="7">
        <f t="shared" si="6"/>
        <v>46575.996379618657</v>
      </c>
      <c r="DY21" s="8">
        <f t="shared" si="7"/>
        <v>1.5</v>
      </c>
      <c r="DZ21" s="6">
        <f>IF(ISNUMBER(MATCH(Q21,'Green Overlap Properties'!A:A,0)),MAX(DW21*DY21,12),MAX(3.5,Red_A_Coit_to_US_75!DW21*Red_A_Coit_to_US_75!DY21))</f>
        <v>12</v>
      </c>
      <c r="EA21" s="7">
        <f t="shared" si="8"/>
        <v>201552.20981043985</v>
      </c>
      <c r="EB21" s="7">
        <f t="shared" si="13"/>
        <v>71000</v>
      </c>
      <c r="EC21" s="7">
        <f t="shared" si="14"/>
        <v>0</v>
      </c>
      <c r="ED21" s="7">
        <f t="shared" si="11"/>
        <v>71000</v>
      </c>
      <c r="EE21" s="7">
        <f t="shared" si="12"/>
        <v>272600</v>
      </c>
    </row>
    <row r="22" spans="1:135" ht="28.8" x14ac:dyDescent="0.3">
      <c r="A22" s="1">
        <v>5</v>
      </c>
      <c r="B22" s="1" t="s">
        <v>226</v>
      </c>
      <c r="C22" s="1" t="s">
        <v>227</v>
      </c>
      <c r="D22" s="1" t="b">
        <f t="shared" si="2"/>
        <v>0</v>
      </c>
      <c r="E22" s="1" t="str">
        <f t="shared" si="3"/>
        <v>Business</v>
      </c>
      <c r="F22" s="1">
        <v>0</v>
      </c>
      <c r="G22" s="1">
        <v>0</v>
      </c>
      <c r="H22" s="1">
        <v>0</v>
      </c>
      <c r="I22" s="1">
        <v>-1</v>
      </c>
      <c r="J22" s="1">
        <v>0</v>
      </c>
      <c r="M22" s="1">
        <v>1.8034947343299999E-3</v>
      </c>
      <c r="N22" s="1">
        <v>4.8003601534999998E-8</v>
      </c>
      <c r="O22" s="1">
        <v>136938</v>
      </c>
      <c r="P22" s="1">
        <v>138152</v>
      </c>
      <c r="Q22" s="1">
        <v>2073063</v>
      </c>
      <c r="R22" s="1" t="s">
        <v>485</v>
      </c>
      <c r="S22" s="1">
        <v>38746</v>
      </c>
      <c r="W22" s="1">
        <v>243270.339332</v>
      </c>
      <c r="X22" s="1">
        <v>2397.7623175399999</v>
      </c>
      <c r="Y22" s="1">
        <v>254880.263672</v>
      </c>
      <c r="Z22" s="1">
        <v>2435.89489804</v>
      </c>
      <c r="AE22" s="1" t="s">
        <v>486</v>
      </c>
      <c r="AF22" s="1">
        <v>2073063</v>
      </c>
      <c r="AG22" s="1" t="s">
        <v>485</v>
      </c>
      <c r="AH22" s="1" t="s">
        <v>487</v>
      </c>
      <c r="AI22" s="1" t="s">
        <v>128</v>
      </c>
      <c r="AJ22" s="1">
        <v>100</v>
      </c>
      <c r="AK22" s="1" t="s">
        <v>488</v>
      </c>
      <c r="AL22" s="1" t="s">
        <v>489</v>
      </c>
      <c r="AM22" s="1" t="s">
        <v>490</v>
      </c>
      <c r="AO22" s="1" t="s">
        <v>392</v>
      </c>
      <c r="AP22" s="1" t="s">
        <v>345</v>
      </c>
      <c r="AQ22" s="1" t="s">
        <v>491</v>
      </c>
      <c r="AR22" s="1" t="s">
        <v>133</v>
      </c>
      <c r="AS22" s="1" t="s">
        <v>312</v>
      </c>
      <c r="AT22" s="1" t="s">
        <v>313</v>
      </c>
      <c r="AU22" s="1" t="s">
        <v>314</v>
      </c>
      <c r="AV22" s="1" t="s">
        <v>280</v>
      </c>
      <c r="AW22" s="1" t="s">
        <v>492</v>
      </c>
      <c r="AX22" s="1" t="s">
        <v>493</v>
      </c>
      <c r="BA22" s="1">
        <v>0</v>
      </c>
      <c r="BB22" s="1">
        <v>0</v>
      </c>
      <c r="BC22" s="1" t="s">
        <v>494</v>
      </c>
      <c r="BD22" s="1" t="s">
        <v>267</v>
      </c>
      <c r="BE22" s="1" t="s">
        <v>268</v>
      </c>
      <c r="BF22" s="1" t="s">
        <v>269</v>
      </c>
      <c r="BG22" s="1" t="s">
        <v>130</v>
      </c>
      <c r="BH22" s="1" t="s">
        <v>131</v>
      </c>
      <c r="BI22" s="1" t="s">
        <v>142</v>
      </c>
      <c r="BJ22" s="2" t="s">
        <v>495</v>
      </c>
      <c r="BL22" s="1" t="s">
        <v>144</v>
      </c>
      <c r="BO22" s="1" t="s">
        <v>146</v>
      </c>
      <c r="BS22" s="1">
        <v>38353</v>
      </c>
      <c r="BT22" s="1" t="s">
        <v>435</v>
      </c>
      <c r="BU22" s="1">
        <v>5.4</v>
      </c>
      <c r="BV22" s="1">
        <v>0</v>
      </c>
      <c r="BW22" s="1">
        <v>235224</v>
      </c>
      <c r="BX22" s="1">
        <v>235224</v>
      </c>
      <c r="BY22" s="1">
        <v>80614</v>
      </c>
      <c r="BZ22" s="1" t="s">
        <v>496</v>
      </c>
      <c r="CA22" s="1" t="s">
        <v>323</v>
      </c>
      <c r="CB22" s="1" t="s">
        <v>497</v>
      </c>
      <c r="CC22" s="1" t="s">
        <v>498</v>
      </c>
      <c r="CD22" s="1" t="s">
        <v>150</v>
      </c>
      <c r="CE22" s="1" t="s">
        <v>279</v>
      </c>
      <c r="CF22" s="1">
        <v>2001</v>
      </c>
      <c r="CG22" s="1">
        <v>2001</v>
      </c>
      <c r="CI22" s="1" t="s">
        <v>323</v>
      </c>
      <c r="CL22" s="1">
        <v>1</v>
      </c>
      <c r="CM22" s="1">
        <v>543</v>
      </c>
      <c r="CN22" s="1">
        <v>100</v>
      </c>
      <c r="CO22" s="1" t="s">
        <v>200</v>
      </c>
      <c r="CP22" s="1">
        <v>36137</v>
      </c>
      <c r="CQ22" s="1" t="s">
        <v>154</v>
      </c>
      <c r="CR22" s="1">
        <v>2019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2018</v>
      </c>
      <c r="DE22" s="6">
        <v>0</v>
      </c>
      <c r="DF22" s="6">
        <v>3857058</v>
      </c>
      <c r="DG22" s="6">
        <v>0</v>
      </c>
      <c r="DH22" s="6">
        <v>1764180</v>
      </c>
      <c r="DI22" s="6">
        <v>0</v>
      </c>
      <c r="DJ22" s="6">
        <v>0</v>
      </c>
      <c r="DK22" s="6">
        <v>5621238</v>
      </c>
      <c r="DL22" s="6">
        <v>0</v>
      </c>
      <c r="DM22" s="6">
        <v>5621238</v>
      </c>
      <c r="DN22" s="6">
        <v>0</v>
      </c>
      <c r="DO22" s="6">
        <v>5621238</v>
      </c>
      <c r="DP22" s="1">
        <v>0</v>
      </c>
      <c r="DQ22" s="1">
        <v>0</v>
      </c>
      <c r="DT22" s="1">
        <v>0</v>
      </c>
      <c r="DU22" s="3">
        <v>0.12261222236700001</v>
      </c>
      <c r="DV22" s="5">
        <f t="shared" si="4"/>
        <v>2.2700000000000001E-2</v>
      </c>
      <c r="DW22" s="6">
        <f t="shared" si="5"/>
        <v>7.5</v>
      </c>
      <c r="DX22" s="7">
        <f t="shared" si="6"/>
        <v>40057.413047298898</v>
      </c>
      <c r="DY22" s="8">
        <f t="shared" si="7"/>
        <v>1.8</v>
      </c>
      <c r="DZ22" s="6">
        <f>IF(ISNUMBER(MATCH(Q22,'Green Overlap Properties'!A:A,0)),MAX(DW22*DY22,12),MAX(3.5,Red_A_Coit_to_US_75!DW22*Red_A_Coit_to_US_75!DY22))</f>
        <v>13.5</v>
      </c>
      <c r="EA22" s="7">
        <f t="shared" si="8"/>
        <v>72103.343485138015</v>
      </c>
      <c r="EB22" s="7">
        <f t="shared" ref="EB22:EB64" si="15">IF(DX22&gt;1000,IF(E22="Residential", 71000, 105000),11000)</f>
        <v>105000</v>
      </c>
      <c r="EC22" s="7">
        <f t="shared" ref="EC22:EC64" si="16">IF(D22=TRUE,IF(E22="Business",224000,162000),0)</f>
        <v>0</v>
      </c>
      <c r="ED22" s="7">
        <f t="shared" si="11"/>
        <v>105000</v>
      </c>
      <c r="EE22" s="7">
        <f t="shared" si="12"/>
        <v>177200</v>
      </c>
    </row>
    <row r="23" spans="1:135" ht="28.8" x14ac:dyDescent="0.3">
      <c r="A23" s="1">
        <v>241</v>
      </c>
      <c r="B23" s="1" t="s">
        <v>123</v>
      </c>
      <c r="C23" s="1" t="s">
        <v>124</v>
      </c>
      <c r="D23" s="1" t="b">
        <f t="shared" si="2"/>
        <v>0</v>
      </c>
      <c r="E23" s="1" t="str">
        <f t="shared" si="3"/>
        <v>Residential</v>
      </c>
      <c r="F23" s="1">
        <v>4</v>
      </c>
      <c r="G23" s="1">
        <v>0</v>
      </c>
      <c r="H23" s="1">
        <v>0</v>
      </c>
      <c r="I23" s="1">
        <v>-1</v>
      </c>
      <c r="J23" s="1">
        <v>0</v>
      </c>
      <c r="M23" s="1">
        <v>7.5203467309800003E-3</v>
      </c>
      <c r="N23" s="1">
        <v>2.55813020406E-6</v>
      </c>
      <c r="O23" s="1">
        <v>137938</v>
      </c>
      <c r="P23" s="1">
        <v>136041</v>
      </c>
      <c r="Q23" s="1">
        <v>2121038</v>
      </c>
      <c r="R23" s="1" t="s">
        <v>499</v>
      </c>
      <c r="W23" s="1">
        <v>2094354.3930599999</v>
      </c>
      <c r="X23" s="1">
        <v>8018.9486665599998</v>
      </c>
      <c r="Y23" s="1">
        <v>2102062.1308599999</v>
      </c>
      <c r="Z23" s="1">
        <v>8050.6857579500002</v>
      </c>
      <c r="AE23" s="1" t="s">
        <v>500</v>
      </c>
      <c r="AF23" s="1">
        <v>2121038</v>
      </c>
      <c r="AG23" s="1" t="s">
        <v>499</v>
      </c>
      <c r="AH23" s="1" t="s">
        <v>501</v>
      </c>
      <c r="AI23" s="1" t="s">
        <v>128</v>
      </c>
      <c r="AJ23" s="1">
        <v>100</v>
      </c>
      <c r="AM23" s="1" t="s">
        <v>502</v>
      </c>
      <c r="AO23" s="1" t="s">
        <v>503</v>
      </c>
      <c r="AP23" s="1" t="s">
        <v>131</v>
      </c>
      <c r="AQ23" s="1" t="s">
        <v>504</v>
      </c>
      <c r="AR23" s="1" t="s">
        <v>133</v>
      </c>
      <c r="AS23" s="1" t="s">
        <v>505</v>
      </c>
      <c r="AT23" s="1" t="s">
        <v>506</v>
      </c>
      <c r="AU23" s="1" t="s">
        <v>507</v>
      </c>
      <c r="AV23" s="1" t="s">
        <v>280</v>
      </c>
      <c r="AW23" s="1" t="s">
        <v>508</v>
      </c>
      <c r="AX23" s="1" t="s">
        <v>509</v>
      </c>
      <c r="BA23" s="1">
        <v>0</v>
      </c>
      <c r="BB23" s="1">
        <v>0</v>
      </c>
      <c r="BC23" s="1" t="s">
        <v>510</v>
      </c>
      <c r="BE23" s="1" t="s">
        <v>511</v>
      </c>
      <c r="BG23" s="1" t="s">
        <v>130</v>
      </c>
      <c r="BH23" s="1" t="s">
        <v>131</v>
      </c>
      <c r="BI23" s="1" t="s">
        <v>142</v>
      </c>
      <c r="BJ23" s="2" t="s">
        <v>512</v>
      </c>
      <c r="BL23" s="1" t="s">
        <v>271</v>
      </c>
      <c r="BN23" s="1" t="s">
        <v>145</v>
      </c>
      <c r="BO23" s="1" t="s">
        <v>513</v>
      </c>
      <c r="BU23" s="1">
        <v>49.48</v>
      </c>
      <c r="BV23" s="1">
        <v>0</v>
      </c>
      <c r="BW23" s="1">
        <v>2155349</v>
      </c>
      <c r="BX23" s="1">
        <v>2155348.7999999998</v>
      </c>
      <c r="BY23" s="1">
        <v>2358</v>
      </c>
      <c r="BZ23" s="1" t="s">
        <v>514</v>
      </c>
      <c r="CA23" s="1" t="s">
        <v>148</v>
      </c>
      <c r="CB23" s="1" t="s">
        <v>515</v>
      </c>
      <c r="CD23" s="1" t="s">
        <v>150</v>
      </c>
      <c r="CE23" s="1" t="s">
        <v>128</v>
      </c>
      <c r="CF23" s="1">
        <v>1990</v>
      </c>
      <c r="CG23" s="1">
        <v>1979</v>
      </c>
      <c r="CI23" s="1" t="s">
        <v>170</v>
      </c>
      <c r="CJ23" s="1" t="s">
        <v>171</v>
      </c>
      <c r="CK23" s="1" t="s">
        <v>153</v>
      </c>
      <c r="CL23" s="1">
        <v>2</v>
      </c>
      <c r="CM23" s="1">
        <v>0</v>
      </c>
      <c r="CN23" s="1">
        <v>100</v>
      </c>
      <c r="CO23" s="1" t="s">
        <v>200</v>
      </c>
      <c r="CP23" s="1">
        <v>36970</v>
      </c>
      <c r="CQ23" s="1" t="s">
        <v>154</v>
      </c>
      <c r="CR23" s="1">
        <v>2019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2018</v>
      </c>
      <c r="DE23" s="6">
        <v>212585</v>
      </c>
      <c r="DF23" s="6">
        <v>0</v>
      </c>
      <c r="DG23" s="6">
        <v>20000</v>
      </c>
      <c r="DH23" s="6">
        <v>0</v>
      </c>
      <c r="DI23" s="6">
        <v>6194</v>
      </c>
      <c r="DJ23" s="6">
        <v>969600</v>
      </c>
      <c r="DK23" s="6">
        <v>1202185</v>
      </c>
      <c r="DL23" s="6">
        <v>963406</v>
      </c>
      <c r="DM23" s="6">
        <v>238779</v>
      </c>
      <c r="DN23" s="6">
        <v>16811</v>
      </c>
      <c r="DO23" s="6">
        <v>221968</v>
      </c>
      <c r="DP23" s="1">
        <v>0</v>
      </c>
      <c r="DQ23" s="1">
        <v>0</v>
      </c>
      <c r="DT23" s="1">
        <v>0</v>
      </c>
      <c r="DU23" s="3">
        <v>6.5314404122700003</v>
      </c>
      <c r="DV23" s="5">
        <f t="shared" si="4"/>
        <v>0.13200000000000001</v>
      </c>
      <c r="DW23" s="6">
        <f t="shared" si="5"/>
        <v>0.45913682277318646</v>
      </c>
      <c r="DX23" s="7">
        <f t="shared" si="6"/>
        <v>130628.80824540001</v>
      </c>
      <c r="DY23" s="8">
        <f t="shared" si="7"/>
        <v>1.5</v>
      </c>
      <c r="DZ23" s="6">
        <f>IF(ISNUMBER(MATCH(Q23,'Green Overlap Properties'!A:A,0)),MAX(DW23*DY23,12),MAX(3.5,Red_A_Coit_to_US_75!DW23*Red_A_Coit_to_US_75!DY23))</f>
        <v>3.5</v>
      </c>
      <c r="EA23" s="7">
        <f t="shared" si="8"/>
        <v>995783.40525468416</v>
      </c>
      <c r="EB23" s="7">
        <f t="shared" si="15"/>
        <v>71000</v>
      </c>
      <c r="EC23" s="7">
        <f t="shared" si="16"/>
        <v>0</v>
      </c>
      <c r="ED23" s="7">
        <f t="shared" si="11"/>
        <v>71000</v>
      </c>
      <c r="EE23" s="7">
        <f t="shared" si="12"/>
        <v>1066800</v>
      </c>
    </row>
    <row r="24" spans="1:135" ht="28.8" x14ac:dyDescent="0.3">
      <c r="A24" s="1">
        <v>227</v>
      </c>
      <c r="B24" s="1" t="s">
        <v>123</v>
      </c>
      <c r="C24" s="1" t="s">
        <v>124</v>
      </c>
      <c r="D24" s="1" t="b">
        <f t="shared" si="2"/>
        <v>0</v>
      </c>
      <c r="E24" s="1" t="str">
        <f t="shared" si="3"/>
        <v>Residential</v>
      </c>
      <c r="F24" s="1">
        <v>4</v>
      </c>
      <c r="G24" s="1">
        <v>0</v>
      </c>
      <c r="H24" s="1">
        <v>0</v>
      </c>
      <c r="I24" s="1">
        <v>-1</v>
      </c>
      <c r="J24" s="1">
        <v>0</v>
      </c>
      <c r="M24" s="1">
        <v>1.2886529374399999E-3</v>
      </c>
      <c r="N24" s="1">
        <v>5.1311458272400001E-8</v>
      </c>
      <c r="O24" s="1">
        <v>152106</v>
      </c>
      <c r="P24" s="1">
        <v>152326</v>
      </c>
      <c r="Q24" s="1">
        <v>2122042</v>
      </c>
      <c r="R24" s="1" t="s">
        <v>516</v>
      </c>
      <c r="W24" s="1">
        <v>286505.51641400001</v>
      </c>
      <c r="X24" s="1">
        <v>3412.4803186899999</v>
      </c>
      <c r="Y24" s="1">
        <v>287573.55273400003</v>
      </c>
      <c r="Z24" s="1">
        <v>3413.60151554</v>
      </c>
      <c r="AE24" s="1" t="s">
        <v>517</v>
      </c>
      <c r="AF24" s="1">
        <v>2122042</v>
      </c>
      <c r="AG24" s="1" t="s">
        <v>516</v>
      </c>
      <c r="AH24" s="1" t="s">
        <v>518</v>
      </c>
      <c r="AI24" s="1" t="s">
        <v>128</v>
      </c>
      <c r="AJ24" s="1">
        <v>100</v>
      </c>
      <c r="AM24" s="1" t="s">
        <v>129</v>
      </c>
      <c r="AO24" s="1" t="s">
        <v>130</v>
      </c>
      <c r="AP24" s="1" t="s">
        <v>131</v>
      </c>
      <c r="AQ24" s="1" t="s">
        <v>132</v>
      </c>
      <c r="AR24" s="1" t="s">
        <v>133</v>
      </c>
      <c r="AS24" s="1" t="s">
        <v>134</v>
      </c>
      <c r="AT24" s="1" t="s">
        <v>135</v>
      </c>
      <c r="AU24" s="1" t="s">
        <v>136</v>
      </c>
      <c r="AW24" s="1" t="s">
        <v>519</v>
      </c>
      <c r="AX24" s="1" t="s">
        <v>520</v>
      </c>
      <c r="BA24" s="1">
        <v>0</v>
      </c>
      <c r="BB24" s="1">
        <v>0</v>
      </c>
      <c r="BC24" s="1" t="s">
        <v>521</v>
      </c>
      <c r="BE24" s="1" t="s">
        <v>522</v>
      </c>
      <c r="BF24" s="1" t="s">
        <v>523</v>
      </c>
      <c r="BG24" s="1" t="s">
        <v>130</v>
      </c>
      <c r="BH24" s="1" t="s">
        <v>131</v>
      </c>
      <c r="BI24" s="1" t="s">
        <v>142</v>
      </c>
      <c r="BJ24" s="2" t="s">
        <v>524</v>
      </c>
      <c r="BL24" s="1" t="s">
        <v>144</v>
      </c>
      <c r="BO24" s="1" t="s">
        <v>146</v>
      </c>
      <c r="BP24" s="1" t="s">
        <v>525</v>
      </c>
      <c r="BQ24" s="1" t="s">
        <v>526</v>
      </c>
      <c r="BR24" s="1" t="s">
        <v>527</v>
      </c>
      <c r="BS24" s="1">
        <v>38419</v>
      </c>
      <c r="BT24" s="1" t="s">
        <v>207</v>
      </c>
      <c r="BU24" s="1">
        <v>6.33</v>
      </c>
      <c r="BV24" s="1">
        <v>0</v>
      </c>
      <c r="BW24" s="1">
        <v>275735</v>
      </c>
      <c r="BX24" s="1">
        <v>275734.8</v>
      </c>
      <c r="BY24" s="1">
        <v>1770</v>
      </c>
      <c r="BZ24" s="1" t="s">
        <v>147</v>
      </c>
      <c r="CA24" s="1" t="s">
        <v>148</v>
      </c>
      <c r="CB24" s="1" t="s">
        <v>528</v>
      </c>
      <c r="CD24" s="1" t="s">
        <v>150</v>
      </c>
      <c r="CE24" s="1" t="s">
        <v>128</v>
      </c>
      <c r="CF24" s="1">
        <v>1965</v>
      </c>
      <c r="CG24" s="1">
        <v>1965</v>
      </c>
      <c r="CI24" s="1" t="s">
        <v>151</v>
      </c>
      <c r="CJ24" s="1" t="s">
        <v>152</v>
      </c>
      <c r="CK24" s="1" t="s">
        <v>211</v>
      </c>
      <c r="CL24" s="1">
        <v>2</v>
      </c>
      <c r="CM24" s="1">
        <v>0</v>
      </c>
      <c r="CN24" s="1">
        <v>100</v>
      </c>
      <c r="CO24" s="1" t="s">
        <v>200</v>
      </c>
      <c r="CP24" s="1">
        <v>36970</v>
      </c>
      <c r="CQ24" s="1" t="s">
        <v>154</v>
      </c>
      <c r="CR24" s="1">
        <v>2019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2018</v>
      </c>
      <c r="DE24" s="6">
        <v>37732</v>
      </c>
      <c r="DF24" s="6">
        <v>0</v>
      </c>
      <c r="DG24" s="6">
        <v>40000</v>
      </c>
      <c r="DH24" s="6">
        <v>0</v>
      </c>
      <c r="DI24" s="6">
        <v>592</v>
      </c>
      <c r="DJ24" s="6">
        <v>266500</v>
      </c>
      <c r="DK24" s="6">
        <v>344232</v>
      </c>
      <c r="DL24" s="6">
        <v>265908</v>
      </c>
      <c r="DM24" s="6">
        <v>78324</v>
      </c>
      <c r="DN24" s="6">
        <v>0</v>
      </c>
      <c r="DO24" s="6">
        <v>78324</v>
      </c>
      <c r="DP24" s="1">
        <v>0</v>
      </c>
      <c r="DQ24" s="1">
        <v>0</v>
      </c>
      <c r="DT24" s="1">
        <v>0</v>
      </c>
      <c r="DU24" s="3">
        <v>0.13101870967500001</v>
      </c>
      <c r="DV24" s="5">
        <f t="shared" si="4"/>
        <v>2.07E-2</v>
      </c>
      <c r="DW24" s="6">
        <f t="shared" si="5"/>
        <v>1.1115753252763163</v>
      </c>
      <c r="DX24" s="7">
        <f t="shared" si="6"/>
        <v>6343.9548997452621</v>
      </c>
      <c r="DY24" s="8">
        <f t="shared" si="7"/>
        <v>1.5</v>
      </c>
      <c r="DZ24" s="6">
        <f>IF(ISNUMBER(MATCH(Q24,'Green Overlap Properties'!A:A,0)),MAX(DW24*DY24,12),MAX(3.5,Red_A_Coit_to_US_75!DW24*Red_A_Coit_to_US_75!DY24))</f>
        <v>3.5</v>
      </c>
      <c r="EA24" s="7">
        <f t="shared" si="8"/>
        <v>19975.112477050505</v>
      </c>
      <c r="EB24" s="7">
        <f t="shared" si="15"/>
        <v>71000</v>
      </c>
      <c r="EC24" s="7">
        <f t="shared" si="16"/>
        <v>0</v>
      </c>
      <c r="ED24" s="7">
        <f t="shared" si="11"/>
        <v>71000</v>
      </c>
      <c r="EE24" s="7">
        <f t="shared" si="12"/>
        <v>91000</v>
      </c>
    </row>
    <row r="25" spans="1:135" ht="28.8" x14ac:dyDescent="0.3">
      <c r="A25" s="1">
        <v>69</v>
      </c>
      <c r="B25" s="1" t="s">
        <v>385</v>
      </c>
      <c r="C25" s="1" t="s">
        <v>386</v>
      </c>
      <c r="D25" s="1" t="b">
        <f t="shared" si="2"/>
        <v>1</v>
      </c>
      <c r="E25" s="1" t="str">
        <f t="shared" si="3"/>
        <v>Business</v>
      </c>
      <c r="F25" s="1">
        <v>2</v>
      </c>
      <c r="G25" s="1">
        <v>0</v>
      </c>
      <c r="H25" s="1">
        <v>0</v>
      </c>
      <c r="I25" s="1">
        <v>-1</v>
      </c>
      <c r="J25" s="1">
        <v>0</v>
      </c>
      <c r="M25" s="1">
        <v>2.38200748693E-3</v>
      </c>
      <c r="N25" s="1">
        <v>3.59924663609E-7</v>
      </c>
      <c r="O25" s="1">
        <v>155665</v>
      </c>
      <c r="P25" s="1">
        <v>159941</v>
      </c>
      <c r="Q25" s="1">
        <v>2645945</v>
      </c>
      <c r="R25" s="1" t="s">
        <v>529</v>
      </c>
      <c r="W25" s="1">
        <v>40112.144665699998</v>
      </c>
      <c r="X25" s="1">
        <v>805.08673725000006</v>
      </c>
      <c r="Y25" s="1">
        <v>40045.515625</v>
      </c>
      <c r="Z25" s="1">
        <v>804.31970687</v>
      </c>
      <c r="AE25" s="1" t="s">
        <v>530</v>
      </c>
      <c r="AF25" s="1">
        <v>2645945</v>
      </c>
      <c r="AG25" s="1" t="s">
        <v>529</v>
      </c>
      <c r="AH25" s="1" t="s">
        <v>531</v>
      </c>
      <c r="AI25" s="1" t="s">
        <v>128</v>
      </c>
      <c r="AJ25" s="1">
        <v>100</v>
      </c>
      <c r="AK25" s="1" t="s">
        <v>532</v>
      </c>
      <c r="AM25" s="1" t="s">
        <v>533</v>
      </c>
      <c r="AO25" s="1" t="s">
        <v>442</v>
      </c>
      <c r="AP25" s="1" t="s">
        <v>131</v>
      </c>
      <c r="AQ25" s="1" t="s">
        <v>534</v>
      </c>
      <c r="AR25" s="1" t="s">
        <v>133</v>
      </c>
      <c r="AS25" s="1" t="s">
        <v>444</v>
      </c>
      <c r="AT25" s="1" t="s">
        <v>535</v>
      </c>
      <c r="AU25" s="1" t="s">
        <v>446</v>
      </c>
      <c r="AV25" s="1" t="s">
        <v>196</v>
      </c>
      <c r="AW25" s="1" t="s">
        <v>280</v>
      </c>
      <c r="AX25" s="1" t="s">
        <v>536</v>
      </c>
      <c r="AY25" s="1" t="s">
        <v>537</v>
      </c>
      <c r="BA25" s="1">
        <v>0</v>
      </c>
      <c r="BB25" s="1">
        <v>0</v>
      </c>
      <c r="BC25" s="1" t="s">
        <v>538</v>
      </c>
      <c r="BD25" s="1" t="s">
        <v>449</v>
      </c>
      <c r="BE25" s="1" t="s">
        <v>268</v>
      </c>
      <c r="BF25" s="1" t="s">
        <v>269</v>
      </c>
      <c r="BG25" s="1" t="s">
        <v>450</v>
      </c>
      <c r="BH25" s="1" t="s">
        <v>131</v>
      </c>
      <c r="BI25" s="1" t="s">
        <v>451</v>
      </c>
      <c r="BJ25" s="2" t="s">
        <v>539</v>
      </c>
      <c r="BK25" s="1" t="s">
        <v>453</v>
      </c>
      <c r="BL25" s="1" t="s">
        <v>144</v>
      </c>
      <c r="BO25" s="1" t="s">
        <v>454</v>
      </c>
      <c r="BP25" s="1" t="s">
        <v>540</v>
      </c>
      <c r="BQ25" s="1" t="s">
        <v>541</v>
      </c>
      <c r="BR25" s="1" t="s">
        <v>542</v>
      </c>
      <c r="BS25" s="1">
        <v>41558</v>
      </c>
      <c r="BT25" s="1" t="s">
        <v>251</v>
      </c>
      <c r="BU25" s="1">
        <v>0.91959999999999997</v>
      </c>
      <c r="BV25" s="1">
        <v>0</v>
      </c>
      <c r="BW25" s="1">
        <v>40057.78</v>
      </c>
      <c r="BX25" s="1">
        <v>40057.78</v>
      </c>
      <c r="BY25" s="1">
        <v>2955</v>
      </c>
      <c r="BZ25" s="1" t="s">
        <v>456</v>
      </c>
      <c r="CA25" s="1" t="s">
        <v>276</v>
      </c>
      <c r="CB25" s="1" t="s">
        <v>457</v>
      </c>
      <c r="CC25" s="1" t="s">
        <v>458</v>
      </c>
      <c r="CD25" s="1" t="s">
        <v>150</v>
      </c>
      <c r="CE25" s="1" t="s">
        <v>279</v>
      </c>
      <c r="CF25" s="1">
        <v>2013</v>
      </c>
      <c r="CG25" s="1">
        <v>2013</v>
      </c>
      <c r="CI25" s="1" t="s">
        <v>276</v>
      </c>
      <c r="CL25" s="1">
        <v>1</v>
      </c>
      <c r="CM25" s="1">
        <v>0</v>
      </c>
      <c r="CN25" s="1">
        <v>100</v>
      </c>
      <c r="CO25" s="1" t="s">
        <v>200</v>
      </c>
      <c r="CP25" s="1">
        <v>39678</v>
      </c>
      <c r="CQ25" s="1" t="s">
        <v>154</v>
      </c>
      <c r="CR25" s="1">
        <v>2019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2018</v>
      </c>
      <c r="DE25" s="6">
        <v>0</v>
      </c>
      <c r="DF25" s="6">
        <v>748555</v>
      </c>
      <c r="DG25" s="6">
        <v>0</v>
      </c>
      <c r="DH25" s="6">
        <v>1001445</v>
      </c>
      <c r="DI25" s="6">
        <v>0</v>
      </c>
      <c r="DJ25" s="6">
        <v>0</v>
      </c>
      <c r="DK25" s="6">
        <v>1750000</v>
      </c>
      <c r="DL25" s="6">
        <v>0</v>
      </c>
      <c r="DM25" s="6">
        <v>1750000</v>
      </c>
      <c r="DN25" s="6">
        <v>0</v>
      </c>
      <c r="DO25" s="6">
        <v>1750000</v>
      </c>
      <c r="DP25" s="1">
        <v>0</v>
      </c>
      <c r="DQ25" s="1">
        <v>0</v>
      </c>
      <c r="DT25" s="1">
        <v>0</v>
      </c>
      <c r="DU25" s="3">
        <v>0.91932156383200003</v>
      </c>
      <c r="DV25" s="5">
        <f t="shared" si="4"/>
        <v>1</v>
      </c>
      <c r="DW25" s="6">
        <f t="shared" si="5"/>
        <v>25.000012481969794</v>
      </c>
      <c r="DX25" s="7">
        <f t="shared" si="6"/>
        <v>1001141.6828616083</v>
      </c>
      <c r="DY25" s="8">
        <f t="shared" si="7"/>
        <v>2.2000000000000002</v>
      </c>
      <c r="DZ25" s="6">
        <f>IF(ISNUMBER(MATCH(Q25,'Green Overlap Properties'!A:A,0)),MAX(DW25*DY25,12),MAX(3.5,Red_A_Coit_to_US_75!DW25*Red_A_Coit_to_US_75!DY25))</f>
        <v>55.000027460333548</v>
      </c>
      <c r="EA25" s="7">
        <f t="shared" si="8"/>
        <v>3850000.0000000005</v>
      </c>
      <c r="EB25" s="7">
        <f t="shared" si="15"/>
        <v>105000</v>
      </c>
      <c r="EC25" s="7">
        <f t="shared" si="16"/>
        <v>224000</v>
      </c>
      <c r="ED25" s="7">
        <f t="shared" si="11"/>
        <v>329000</v>
      </c>
      <c r="EE25" s="7">
        <f t="shared" si="12"/>
        <v>4179000</v>
      </c>
    </row>
    <row r="26" spans="1:135" ht="28.8" x14ac:dyDescent="0.3">
      <c r="A26" s="1">
        <v>191</v>
      </c>
      <c r="B26" s="1" t="s">
        <v>459</v>
      </c>
      <c r="C26" s="1" t="s">
        <v>460</v>
      </c>
      <c r="D26" s="1" t="b">
        <f t="shared" si="2"/>
        <v>1</v>
      </c>
      <c r="E26" s="1" t="str">
        <f t="shared" si="3"/>
        <v>Residential</v>
      </c>
      <c r="F26" s="1">
        <v>3</v>
      </c>
      <c r="G26" s="1">
        <v>0</v>
      </c>
      <c r="H26" s="1">
        <v>0</v>
      </c>
      <c r="I26" s="1">
        <v>-1</v>
      </c>
      <c r="J26" s="1">
        <v>0</v>
      </c>
      <c r="M26" s="1">
        <v>5.55769279385E-3</v>
      </c>
      <c r="N26" s="1">
        <v>1.8869807224599999E-6</v>
      </c>
      <c r="O26" s="1">
        <v>156250</v>
      </c>
      <c r="P26" s="1">
        <v>157649</v>
      </c>
      <c r="Q26" s="1">
        <v>2691461</v>
      </c>
      <c r="R26" s="1" t="s">
        <v>543</v>
      </c>
      <c r="W26" s="1">
        <v>209879.62564000001</v>
      </c>
      <c r="X26" s="1">
        <v>1884.0219674800001</v>
      </c>
      <c r="Y26" s="1">
        <v>209879.679688</v>
      </c>
      <c r="Z26" s="1">
        <v>1884.0219674800001</v>
      </c>
      <c r="AE26" s="1" t="s">
        <v>544</v>
      </c>
      <c r="AF26" s="1">
        <v>2691461</v>
      </c>
      <c r="AG26" s="1" t="s">
        <v>543</v>
      </c>
      <c r="AH26" s="1" t="s">
        <v>545</v>
      </c>
      <c r="AI26" s="1" t="s">
        <v>128</v>
      </c>
      <c r="AJ26" s="1">
        <v>100</v>
      </c>
      <c r="AM26" s="1" t="s">
        <v>546</v>
      </c>
      <c r="AO26" s="1" t="s">
        <v>130</v>
      </c>
      <c r="AP26" s="1" t="s">
        <v>131</v>
      </c>
      <c r="AQ26" s="1" t="s">
        <v>178</v>
      </c>
      <c r="AR26" s="1" t="s">
        <v>133</v>
      </c>
      <c r="AS26" s="1" t="s">
        <v>147</v>
      </c>
      <c r="AT26" s="1" t="s">
        <v>547</v>
      </c>
      <c r="AU26" s="1" t="s">
        <v>180</v>
      </c>
      <c r="AW26" s="1" t="s">
        <v>548</v>
      </c>
      <c r="AX26" s="1" t="s">
        <v>549</v>
      </c>
      <c r="AY26" s="1" t="s">
        <v>415</v>
      </c>
      <c r="BA26" s="1">
        <v>0</v>
      </c>
      <c r="BB26" s="1">
        <v>0</v>
      </c>
      <c r="BC26" s="1" t="s">
        <v>550</v>
      </c>
      <c r="BE26" s="1" t="s">
        <v>183</v>
      </c>
      <c r="BG26" s="1" t="s">
        <v>130</v>
      </c>
      <c r="BH26" s="1" t="s">
        <v>131</v>
      </c>
      <c r="BI26" s="1" t="s">
        <v>142</v>
      </c>
      <c r="BJ26" s="2" t="s">
        <v>551</v>
      </c>
      <c r="BL26" s="1" t="s">
        <v>144</v>
      </c>
      <c r="BN26" s="1" t="s">
        <v>145</v>
      </c>
      <c r="BO26" s="1" t="s">
        <v>146</v>
      </c>
      <c r="BR26" s="1" t="s">
        <v>552</v>
      </c>
      <c r="BS26" s="1">
        <v>42076</v>
      </c>
      <c r="BT26" s="1" t="s">
        <v>207</v>
      </c>
      <c r="BU26" s="1">
        <v>4.84</v>
      </c>
      <c r="BV26" s="1">
        <v>0</v>
      </c>
      <c r="BW26" s="1">
        <v>210830.4</v>
      </c>
      <c r="BX26" s="1">
        <v>210830.4</v>
      </c>
      <c r="BY26" s="1">
        <v>6197</v>
      </c>
      <c r="BZ26" s="1" t="s">
        <v>147</v>
      </c>
      <c r="CA26" s="1" t="s">
        <v>148</v>
      </c>
      <c r="CB26" s="1" t="s">
        <v>169</v>
      </c>
      <c r="CD26" s="1" t="s">
        <v>150</v>
      </c>
      <c r="CE26" s="1" t="s">
        <v>128</v>
      </c>
      <c r="CF26" s="1">
        <v>2007</v>
      </c>
      <c r="CG26" s="1">
        <v>2001</v>
      </c>
      <c r="CI26" s="1" t="s">
        <v>148</v>
      </c>
      <c r="CJ26" s="1" t="s">
        <v>152</v>
      </c>
      <c r="CK26" s="1" t="s">
        <v>211</v>
      </c>
      <c r="CL26" s="1">
        <v>1</v>
      </c>
      <c r="CM26" s="1">
        <v>0</v>
      </c>
      <c r="CN26" s="1">
        <v>100</v>
      </c>
      <c r="CO26" s="1" t="s">
        <v>133</v>
      </c>
      <c r="CP26" s="1">
        <v>41453</v>
      </c>
      <c r="CQ26" s="1" t="s">
        <v>154</v>
      </c>
      <c r="CR26" s="1">
        <v>2019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2018</v>
      </c>
      <c r="DE26" s="6">
        <v>495200</v>
      </c>
      <c r="DF26" s="6">
        <v>0</v>
      </c>
      <c r="DG26" s="6">
        <v>217800</v>
      </c>
      <c r="DH26" s="6">
        <v>0</v>
      </c>
      <c r="DI26" s="6">
        <v>0</v>
      </c>
      <c r="DJ26" s="6">
        <v>0</v>
      </c>
      <c r="DK26" s="6">
        <v>713000</v>
      </c>
      <c r="DL26" s="6">
        <v>0</v>
      </c>
      <c r="DM26" s="6">
        <v>713000</v>
      </c>
      <c r="DN26" s="6">
        <v>0</v>
      </c>
      <c r="DO26" s="6">
        <v>713000</v>
      </c>
      <c r="DP26" s="1">
        <v>2014</v>
      </c>
      <c r="DQ26" s="1">
        <v>1515934</v>
      </c>
      <c r="DS26" s="1" t="s">
        <v>553</v>
      </c>
      <c r="DT26" s="1">
        <v>10.839</v>
      </c>
      <c r="DU26" s="3">
        <v>4.8181932431599996</v>
      </c>
      <c r="DV26" s="5">
        <f t="shared" si="4"/>
        <v>1</v>
      </c>
      <c r="DW26" s="6">
        <f t="shared" si="5"/>
        <v>1.0330578512396695</v>
      </c>
      <c r="DX26" s="7">
        <f t="shared" si="6"/>
        <v>216818.69594220002</v>
      </c>
      <c r="DY26" s="8">
        <f t="shared" si="7"/>
        <v>1.5</v>
      </c>
      <c r="DZ26" s="6">
        <f>IF(ISNUMBER(MATCH(Q26,'Green Overlap Properties'!A:A,0)),MAX(DW26*DY26,12),MAX(3.5,Red_A_Coit_to_US_75!DW26*Red_A_Coit_to_US_75!DY26))</f>
        <v>3.5</v>
      </c>
      <c r="EA26" s="7">
        <f t="shared" si="8"/>
        <v>1069500</v>
      </c>
      <c r="EB26" s="7">
        <f t="shared" si="15"/>
        <v>71000</v>
      </c>
      <c r="EC26" s="7">
        <f t="shared" si="16"/>
        <v>162000</v>
      </c>
      <c r="ED26" s="7">
        <f t="shared" si="11"/>
        <v>233000</v>
      </c>
      <c r="EE26" s="7">
        <f t="shared" si="12"/>
        <v>1302500</v>
      </c>
    </row>
    <row r="27" spans="1:135" ht="28.8" x14ac:dyDescent="0.3">
      <c r="A27" s="1">
        <v>239</v>
      </c>
      <c r="B27" s="1" t="s">
        <v>123</v>
      </c>
      <c r="C27" s="1" t="s">
        <v>124</v>
      </c>
      <c r="D27" s="1" t="b">
        <f t="shared" si="2"/>
        <v>0</v>
      </c>
      <c r="E27" s="1" t="str">
        <f t="shared" si="3"/>
        <v>Residential</v>
      </c>
      <c r="F27" s="1">
        <v>4</v>
      </c>
      <c r="G27" s="1">
        <v>0</v>
      </c>
      <c r="H27" s="1">
        <v>0</v>
      </c>
      <c r="I27" s="1">
        <v>-1</v>
      </c>
      <c r="J27" s="1">
        <v>0</v>
      </c>
      <c r="M27" s="1">
        <v>1.2810907774400001E-2</v>
      </c>
      <c r="N27" s="1">
        <v>3.6430380963500002E-6</v>
      </c>
      <c r="O27" s="1">
        <v>156503</v>
      </c>
      <c r="P27" s="1">
        <v>162940</v>
      </c>
      <c r="Q27" s="1">
        <v>2702080</v>
      </c>
      <c r="R27" s="1" t="s">
        <v>554</v>
      </c>
      <c r="W27" s="1">
        <v>5534556.41842</v>
      </c>
      <c r="X27" s="1">
        <v>10020.0072301</v>
      </c>
      <c r="Y27" s="1">
        <v>5534556.6601600004</v>
      </c>
      <c r="Z27" s="1">
        <v>10020.007229999999</v>
      </c>
      <c r="AC27" s="1" t="s">
        <v>555</v>
      </c>
      <c r="AD27" s="1">
        <v>43490</v>
      </c>
      <c r="AE27" s="1" t="s">
        <v>556</v>
      </c>
      <c r="AF27" s="1">
        <v>2702080</v>
      </c>
      <c r="AG27" s="1" t="s">
        <v>554</v>
      </c>
      <c r="AH27" s="1" t="s">
        <v>557</v>
      </c>
      <c r="AI27" s="1" t="s">
        <v>128</v>
      </c>
      <c r="AJ27" s="1">
        <v>100</v>
      </c>
      <c r="AL27" s="1" t="s">
        <v>558</v>
      </c>
      <c r="AM27" s="1" t="s">
        <v>559</v>
      </c>
      <c r="AO27" s="1" t="s">
        <v>442</v>
      </c>
      <c r="AP27" s="1" t="s">
        <v>131</v>
      </c>
      <c r="AQ27" s="1" t="s">
        <v>560</v>
      </c>
      <c r="AR27" s="1" t="s">
        <v>133</v>
      </c>
      <c r="AS27" s="1" t="s">
        <v>561</v>
      </c>
      <c r="AT27" s="1" t="s">
        <v>562</v>
      </c>
      <c r="AU27" s="1" t="s">
        <v>563</v>
      </c>
      <c r="AW27" s="1" t="s">
        <v>564</v>
      </c>
      <c r="AX27" s="1" t="s">
        <v>565</v>
      </c>
      <c r="BA27" s="1">
        <v>0</v>
      </c>
      <c r="BB27" s="1">
        <v>0</v>
      </c>
      <c r="BC27" s="1" t="s">
        <v>566</v>
      </c>
      <c r="BE27" s="1" t="s">
        <v>567</v>
      </c>
      <c r="BG27" s="1" t="s">
        <v>130</v>
      </c>
      <c r="BH27" s="1" t="s">
        <v>131</v>
      </c>
      <c r="BI27" s="1" t="s">
        <v>142</v>
      </c>
      <c r="BJ27" s="2" t="s">
        <v>568</v>
      </c>
      <c r="BK27" s="1" t="s">
        <v>246</v>
      </c>
      <c r="BL27" s="1" t="s">
        <v>271</v>
      </c>
      <c r="BO27" s="1" t="s">
        <v>272</v>
      </c>
      <c r="BR27" s="1" t="s">
        <v>569</v>
      </c>
      <c r="BS27" s="1">
        <v>41680</v>
      </c>
      <c r="BT27" s="1" t="s">
        <v>303</v>
      </c>
      <c r="BU27" s="1">
        <v>126.718</v>
      </c>
      <c r="BV27" s="1">
        <v>1338.8596</v>
      </c>
      <c r="BW27" s="1">
        <v>5519836.0800000001</v>
      </c>
      <c r="BX27" s="1">
        <v>5519836.0800000001</v>
      </c>
      <c r="BY27" s="1">
        <v>5009</v>
      </c>
      <c r="BZ27" s="1" t="s">
        <v>570</v>
      </c>
      <c r="CA27" s="1" t="s">
        <v>148</v>
      </c>
      <c r="CB27" s="1" t="s">
        <v>338</v>
      </c>
      <c r="CD27" s="1" t="s">
        <v>150</v>
      </c>
      <c r="CE27" s="1" t="s">
        <v>128</v>
      </c>
      <c r="CF27" s="1">
        <v>1992</v>
      </c>
      <c r="CG27" s="1">
        <v>1992</v>
      </c>
      <c r="CI27" s="1" t="s">
        <v>151</v>
      </c>
      <c r="CJ27" s="1" t="s">
        <v>171</v>
      </c>
      <c r="CK27" s="1" t="s">
        <v>152</v>
      </c>
      <c r="CL27" s="1">
        <v>2</v>
      </c>
      <c r="CM27" s="1">
        <v>0</v>
      </c>
      <c r="CN27" s="1">
        <v>100</v>
      </c>
      <c r="CO27" s="1" t="s">
        <v>200</v>
      </c>
      <c r="CP27" s="1">
        <v>41732</v>
      </c>
      <c r="CQ27" s="1" t="s">
        <v>154</v>
      </c>
      <c r="CR27" s="1">
        <v>2019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2018</v>
      </c>
      <c r="DE27" s="6">
        <v>444621</v>
      </c>
      <c r="DF27" s="6">
        <v>0</v>
      </c>
      <c r="DG27" s="6">
        <v>31000</v>
      </c>
      <c r="DH27" s="6">
        <v>0</v>
      </c>
      <c r="DI27" s="6">
        <v>13955</v>
      </c>
      <c r="DJ27" s="6">
        <v>3897258</v>
      </c>
      <c r="DK27" s="6">
        <v>4372879</v>
      </c>
      <c r="DL27" s="6">
        <v>3883303</v>
      </c>
      <c r="DM27" s="6">
        <v>489576</v>
      </c>
      <c r="DN27" s="6">
        <v>0</v>
      </c>
      <c r="DO27" s="6">
        <v>489576</v>
      </c>
      <c r="DP27" s="1">
        <v>0</v>
      </c>
      <c r="DQ27" s="1">
        <v>0</v>
      </c>
      <c r="DT27" s="1">
        <v>0</v>
      </c>
      <c r="DU27" s="3">
        <v>9.3018559454199998</v>
      </c>
      <c r="DV27" s="5">
        <f t="shared" si="4"/>
        <v>7.3400000000000007E-2</v>
      </c>
      <c r="DW27" s="6">
        <f t="shared" si="5"/>
        <v>0.71166207529843895</v>
      </c>
      <c r="DX27" s="7">
        <f t="shared" si="6"/>
        <v>288357.53430801997</v>
      </c>
      <c r="DY27" s="8">
        <f t="shared" si="7"/>
        <v>1.5</v>
      </c>
      <c r="DZ27" s="6">
        <f>IF(ISNUMBER(MATCH(Q27,'Green Overlap Properties'!A:A,0)),MAX(DW27*DY27,12),MAX(3.5,Red_A_Coit_to_US_75!DW27*Red_A_Coit_to_US_75!DY27))</f>
        <v>3.5</v>
      </c>
      <c r="EA27" s="7">
        <f t="shared" si="8"/>
        <v>1418160.9574387332</v>
      </c>
      <c r="EB27" s="7">
        <f t="shared" si="15"/>
        <v>71000</v>
      </c>
      <c r="EC27" s="7">
        <f t="shared" si="16"/>
        <v>0</v>
      </c>
      <c r="ED27" s="7">
        <f t="shared" si="11"/>
        <v>71000</v>
      </c>
      <c r="EE27" s="7">
        <f t="shared" si="12"/>
        <v>1489200</v>
      </c>
    </row>
    <row r="28" spans="1:135" ht="28.8" x14ac:dyDescent="0.3">
      <c r="A28" s="1">
        <v>187</v>
      </c>
      <c r="B28" s="1" t="s">
        <v>459</v>
      </c>
      <c r="C28" s="1" t="s">
        <v>460</v>
      </c>
      <c r="D28" s="1" t="b">
        <f t="shared" si="2"/>
        <v>1</v>
      </c>
      <c r="E28" s="1" t="str">
        <f t="shared" si="3"/>
        <v>Residential</v>
      </c>
      <c r="F28" s="1">
        <v>3</v>
      </c>
      <c r="G28" s="1">
        <v>0</v>
      </c>
      <c r="H28" s="1">
        <v>0</v>
      </c>
      <c r="I28" s="1">
        <v>-1</v>
      </c>
      <c r="J28" s="1">
        <v>0</v>
      </c>
      <c r="M28" s="1">
        <v>2.68640416775E-3</v>
      </c>
      <c r="N28" s="1">
        <v>4.0256785085900001E-7</v>
      </c>
      <c r="O28" s="1">
        <v>160643</v>
      </c>
      <c r="P28" s="1">
        <v>173839</v>
      </c>
      <c r="Q28" s="1">
        <v>960419</v>
      </c>
      <c r="R28" s="1" t="s">
        <v>571</v>
      </c>
      <c r="W28" s="1">
        <v>44775.8937974</v>
      </c>
      <c r="X28" s="1">
        <v>873.74773700000003</v>
      </c>
      <c r="Y28" s="1">
        <v>44775.8964844</v>
      </c>
      <c r="Z28" s="1">
        <v>873.74773700000003</v>
      </c>
      <c r="AE28" s="1" t="s">
        <v>572</v>
      </c>
      <c r="AF28" s="1">
        <v>960419</v>
      </c>
      <c r="AG28" s="1" t="s">
        <v>571</v>
      </c>
      <c r="AH28" s="1" t="s">
        <v>573</v>
      </c>
      <c r="AI28" s="1" t="s">
        <v>128</v>
      </c>
      <c r="AJ28" s="1">
        <v>100</v>
      </c>
      <c r="AM28" s="1" t="s">
        <v>574</v>
      </c>
      <c r="AO28" s="1" t="s">
        <v>575</v>
      </c>
      <c r="AP28" s="1" t="s">
        <v>131</v>
      </c>
      <c r="AQ28" s="1" t="s">
        <v>576</v>
      </c>
      <c r="AR28" s="1" t="s">
        <v>133</v>
      </c>
      <c r="AS28" s="1" t="s">
        <v>428</v>
      </c>
      <c r="AT28" s="1" t="s">
        <v>429</v>
      </c>
      <c r="AU28" s="1" t="s">
        <v>430</v>
      </c>
      <c r="AW28" s="1" t="s">
        <v>280</v>
      </c>
      <c r="AX28" s="1" t="s">
        <v>577</v>
      </c>
      <c r="BA28" s="1">
        <v>0</v>
      </c>
      <c r="BB28" s="1">
        <v>0</v>
      </c>
      <c r="BC28" s="1" t="s">
        <v>578</v>
      </c>
      <c r="BE28" s="1" t="s">
        <v>140</v>
      </c>
      <c r="BF28" s="1" t="s">
        <v>141</v>
      </c>
      <c r="BG28" s="1" t="s">
        <v>130</v>
      </c>
      <c r="BH28" s="1" t="s">
        <v>131</v>
      </c>
      <c r="BI28" s="1" t="s">
        <v>142</v>
      </c>
      <c r="BJ28" s="2" t="s">
        <v>579</v>
      </c>
      <c r="BL28" s="1" t="s">
        <v>144</v>
      </c>
      <c r="BO28" s="1" t="s">
        <v>146</v>
      </c>
      <c r="BR28" s="1" t="s">
        <v>580</v>
      </c>
      <c r="BS28" s="1">
        <v>41438</v>
      </c>
      <c r="BT28" s="1" t="s">
        <v>207</v>
      </c>
      <c r="BU28" s="1">
        <v>1.032</v>
      </c>
      <c r="BV28" s="1">
        <v>0</v>
      </c>
      <c r="BW28" s="1">
        <v>44954</v>
      </c>
      <c r="BX28" s="1">
        <v>44953.919999999998</v>
      </c>
      <c r="BY28" s="1">
        <v>2779</v>
      </c>
      <c r="BZ28" s="1" t="s">
        <v>428</v>
      </c>
      <c r="CA28" s="1" t="s">
        <v>209</v>
      </c>
      <c r="CB28" s="1" t="s">
        <v>581</v>
      </c>
      <c r="CD28" s="1" t="s">
        <v>150</v>
      </c>
      <c r="CE28" s="1" t="s">
        <v>128</v>
      </c>
      <c r="CF28" s="1">
        <v>2000</v>
      </c>
      <c r="CG28" s="1">
        <v>1980</v>
      </c>
      <c r="CI28" s="1" t="s">
        <v>209</v>
      </c>
      <c r="CJ28" s="1" t="s">
        <v>171</v>
      </c>
      <c r="CK28" s="1" t="s">
        <v>153</v>
      </c>
      <c r="CL28" s="1">
        <v>1</v>
      </c>
      <c r="CM28" s="1">
        <v>0</v>
      </c>
      <c r="CN28" s="1">
        <v>100</v>
      </c>
      <c r="CO28" s="1" t="s">
        <v>200</v>
      </c>
      <c r="CQ28" s="1" t="s">
        <v>154</v>
      </c>
      <c r="CR28" s="1">
        <v>2019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2018</v>
      </c>
      <c r="DE28" s="6">
        <v>171099</v>
      </c>
      <c r="DF28" s="6">
        <v>0</v>
      </c>
      <c r="DG28" s="6">
        <v>77400</v>
      </c>
      <c r="DH28" s="6">
        <v>0</v>
      </c>
      <c r="DI28" s="6">
        <v>0</v>
      </c>
      <c r="DJ28" s="6">
        <v>0</v>
      </c>
      <c r="DK28" s="6">
        <v>248499</v>
      </c>
      <c r="DL28" s="6">
        <v>0</v>
      </c>
      <c r="DM28" s="6">
        <v>248499</v>
      </c>
      <c r="DN28" s="6">
        <v>0</v>
      </c>
      <c r="DO28" s="6">
        <v>248499</v>
      </c>
      <c r="DP28" s="1">
        <v>0</v>
      </c>
      <c r="DQ28" s="1">
        <v>0</v>
      </c>
      <c r="DT28" s="1">
        <v>0</v>
      </c>
      <c r="DU28" s="3">
        <v>1.02791748303</v>
      </c>
      <c r="DV28" s="5">
        <f t="shared" si="4"/>
        <v>1</v>
      </c>
      <c r="DW28" s="6">
        <f t="shared" si="5"/>
        <v>1.721763085399449</v>
      </c>
      <c r="DX28" s="7">
        <f t="shared" si="6"/>
        <v>77093.81122725</v>
      </c>
      <c r="DY28" s="8">
        <f t="shared" si="7"/>
        <v>1.5</v>
      </c>
      <c r="DZ28" s="6">
        <f>IF(ISNUMBER(MATCH(Q28,'Green Overlap Properties'!A:A,0)),MAX(DW28*DY28,12),MAX(3.5,Red_A_Coit_to_US_75!DW28*Red_A_Coit_to_US_75!DY28))</f>
        <v>3.5</v>
      </c>
      <c r="EA28" s="7">
        <f t="shared" si="8"/>
        <v>372748.5</v>
      </c>
      <c r="EB28" s="7">
        <f t="shared" si="15"/>
        <v>71000</v>
      </c>
      <c r="EC28" s="7">
        <f t="shared" si="16"/>
        <v>162000</v>
      </c>
      <c r="ED28" s="7">
        <f t="shared" si="11"/>
        <v>233000</v>
      </c>
      <c r="EE28" s="7">
        <f t="shared" si="12"/>
        <v>605800</v>
      </c>
    </row>
    <row r="29" spans="1:135" ht="28.8" x14ac:dyDescent="0.3">
      <c r="A29" s="1">
        <v>21</v>
      </c>
      <c r="B29" s="1" t="s">
        <v>226</v>
      </c>
      <c r="C29" s="1" t="s">
        <v>227</v>
      </c>
      <c r="D29" s="1" t="b">
        <f t="shared" si="2"/>
        <v>0</v>
      </c>
      <c r="E29" s="1" t="str">
        <f t="shared" si="3"/>
        <v>Business</v>
      </c>
      <c r="F29" s="1">
        <v>0</v>
      </c>
      <c r="G29" s="1">
        <v>0</v>
      </c>
      <c r="H29" s="1">
        <v>0</v>
      </c>
      <c r="I29" s="1">
        <v>-1</v>
      </c>
      <c r="J29" s="1">
        <v>0</v>
      </c>
      <c r="M29" s="1">
        <v>1.4993441697900001E-3</v>
      </c>
      <c r="N29" s="1">
        <v>5.1801366169100003E-8</v>
      </c>
      <c r="O29" s="1">
        <v>169799</v>
      </c>
      <c r="P29" s="1">
        <v>169378</v>
      </c>
      <c r="Q29" s="1">
        <v>2655833</v>
      </c>
      <c r="R29" s="1" t="s">
        <v>582</v>
      </c>
      <c r="W29" s="1">
        <v>55022.675022800002</v>
      </c>
      <c r="X29" s="1">
        <v>946.76196497000001</v>
      </c>
      <c r="Y29" s="1">
        <v>55022.671875</v>
      </c>
      <c r="Z29" s="1">
        <v>946.76196497000001</v>
      </c>
      <c r="AE29" s="1" t="s">
        <v>583</v>
      </c>
      <c r="AF29" s="1">
        <v>2655833</v>
      </c>
      <c r="AG29" s="1" t="s">
        <v>582</v>
      </c>
      <c r="AH29" s="1" t="s">
        <v>584</v>
      </c>
      <c r="AI29" s="1" t="s">
        <v>128</v>
      </c>
      <c r="AJ29" s="1">
        <v>100</v>
      </c>
      <c r="AK29" s="1" t="s">
        <v>585</v>
      </c>
      <c r="AM29" s="1" t="s">
        <v>586</v>
      </c>
      <c r="AO29" s="1" t="s">
        <v>587</v>
      </c>
      <c r="AP29" s="1" t="s">
        <v>131</v>
      </c>
      <c r="AQ29" s="1" t="s">
        <v>588</v>
      </c>
      <c r="AR29" s="1" t="s">
        <v>133</v>
      </c>
      <c r="AS29" s="1" t="s">
        <v>589</v>
      </c>
      <c r="AT29" s="1" t="s">
        <v>590</v>
      </c>
      <c r="AU29" s="1" t="s">
        <v>591</v>
      </c>
      <c r="AV29" s="1" t="s">
        <v>196</v>
      </c>
      <c r="AW29" s="1" t="s">
        <v>592</v>
      </c>
      <c r="AX29" s="1" t="s">
        <v>593</v>
      </c>
      <c r="AY29" s="1" t="s">
        <v>415</v>
      </c>
      <c r="BA29" s="1">
        <v>0</v>
      </c>
      <c r="BB29" s="1">
        <v>0</v>
      </c>
      <c r="BC29" s="1" t="s">
        <v>594</v>
      </c>
      <c r="BD29" s="1" t="s">
        <v>267</v>
      </c>
      <c r="BE29" s="1" t="s">
        <v>268</v>
      </c>
      <c r="BF29" s="1" t="s">
        <v>269</v>
      </c>
      <c r="BG29" s="1" t="s">
        <v>130</v>
      </c>
      <c r="BH29" s="1" t="s">
        <v>131</v>
      </c>
      <c r="BI29" s="1" t="s">
        <v>142</v>
      </c>
      <c r="BJ29" s="2" t="s">
        <v>595</v>
      </c>
      <c r="BK29" s="1" t="s">
        <v>246</v>
      </c>
      <c r="BL29" s="1" t="s">
        <v>271</v>
      </c>
      <c r="BO29" s="1" t="s">
        <v>272</v>
      </c>
      <c r="BR29" s="1" t="s">
        <v>596</v>
      </c>
      <c r="BS29" s="1">
        <v>40158</v>
      </c>
      <c r="BT29" s="1" t="s">
        <v>303</v>
      </c>
      <c r="BU29" s="1">
        <v>1.2629999999999999</v>
      </c>
      <c r="BV29" s="1">
        <v>0</v>
      </c>
      <c r="BW29" s="1">
        <v>55016.28</v>
      </c>
      <c r="BX29" s="1">
        <v>55016.28</v>
      </c>
      <c r="BY29" s="1">
        <v>3240</v>
      </c>
      <c r="BZ29" s="1" t="s">
        <v>275</v>
      </c>
      <c r="CA29" s="1" t="s">
        <v>276</v>
      </c>
      <c r="CB29" s="1" t="s">
        <v>277</v>
      </c>
      <c r="CC29" s="1" t="s">
        <v>278</v>
      </c>
      <c r="CD29" s="1" t="s">
        <v>150</v>
      </c>
      <c r="CE29" s="1" t="s">
        <v>279</v>
      </c>
      <c r="CF29" s="1">
        <v>2009</v>
      </c>
      <c r="CG29" s="1">
        <v>2009</v>
      </c>
      <c r="CI29" s="1" t="s">
        <v>276</v>
      </c>
      <c r="CL29" s="1">
        <v>1</v>
      </c>
      <c r="CM29" s="1">
        <v>0</v>
      </c>
      <c r="CN29" s="1">
        <v>100</v>
      </c>
      <c r="CO29" s="1" t="s">
        <v>200</v>
      </c>
      <c r="CP29" s="1">
        <v>40056</v>
      </c>
      <c r="CQ29" s="1" t="s">
        <v>154</v>
      </c>
      <c r="CR29" s="1">
        <v>2019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2018</v>
      </c>
      <c r="DE29" s="6">
        <v>0</v>
      </c>
      <c r="DF29" s="6">
        <v>504691</v>
      </c>
      <c r="DG29" s="6">
        <v>0</v>
      </c>
      <c r="DH29" s="6">
        <v>1045309</v>
      </c>
      <c r="DI29" s="6">
        <v>0</v>
      </c>
      <c r="DJ29" s="6">
        <v>0</v>
      </c>
      <c r="DK29" s="6">
        <v>1550000</v>
      </c>
      <c r="DL29" s="6">
        <v>0</v>
      </c>
      <c r="DM29" s="6">
        <v>1550000</v>
      </c>
      <c r="DN29" s="6">
        <v>0</v>
      </c>
      <c r="DO29" s="6">
        <v>1550000</v>
      </c>
      <c r="DP29" s="1">
        <v>0</v>
      </c>
      <c r="DQ29" s="1">
        <v>0</v>
      </c>
      <c r="DT29" s="1">
        <v>0</v>
      </c>
      <c r="DU29" s="3">
        <v>0.13231276393700001</v>
      </c>
      <c r="DV29" s="5">
        <f t="shared" si="4"/>
        <v>0.1048</v>
      </c>
      <c r="DW29" s="6">
        <f t="shared" si="5"/>
        <v>18.999994183539854</v>
      </c>
      <c r="DX29" s="7">
        <f t="shared" si="6"/>
        <v>109507.30242139474</v>
      </c>
      <c r="DY29" s="8">
        <f t="shared" si="7"/>
        <v>1.8</v>
      </c>
      <c r="DZ29" s="6">
        <f>IF(ISNUMBER(MATCH(Q29,'Green Overlap Properties'!A:A,0)),MAX(DW29*DY29,12),MAX(3.5,Red_A_Coit_to_US_75!DW29*Red_A_Coit_to_US_75!DY29))</f>
        <v>34.199989530371738</v>
      </c>
      <c r="EA29" s="7">
        <f t="shared" si="8"/>
        <v>197113.14435851053</v>
      </c>
      <c r="EB29" s="7">
        <f t="shared" si="15"/>
        <v>105000</v>
      </c>
      <c r="EC29" s="7">
        <f t="shared" si="16"/>
        <v>0</v>
      </c>
      <c r="ED29" s="7">
        <f t="shared" si="11"/>
        <v>105000</v>
      </c>
      <c r="EE29" s="7">
        <f t="shared" si="12"/>
        <v>302200</v>
      </c>
    </row>
    <row r="30" spans="1:135" ht="28.8" x14ac:dyDescent="0.3">
      <c r="A30" s="1">
        <v>23</v>
      </c>
      <c r="B30" s="1" t="s">
        <v>226</v>
      </c>
      <c r="C30" s="1" t="s">
        <v>227</v>
      </c>
      <c r="D30" s="1" t="b">
        <f t="shared" si="2"/>
        <v>0</v>
      </c>
      <c r="E30" s="1" t="str">
        <f t="shared" si="3"/>
        <v>Business</v>
      </c>
      <c r="F30" s="1">
        <v>0</v>
      </c>
      <c r="G30" s="1">
        <v>0</v>
      </c>
      <c r="H30" s="1">
        <v>0</v>
      </c>
      <c r="I30" s="1">
        <v>-1</v>
      </c>
      <c r="J30" s="1">
        <v>0</v>
      </c>
      <c r="M30" s="1">
        <v>1.9046700553899999E-3</v>
      </c>
      <c r="N30" s="1">
        <v>3.1837447281500001E-8</v>
      </c>
      <c r="O30" s="1">
        <v>171828</v>
      </c>
      <c r="P30" s="1">
        <v>164439</v>
      </c>
      <c r="Q30" s="1">
        <v>2752732</v>
      </c>
      <c r="R30" s="1" t="s">
        <v>597</v>
      </c>
      <c r="W30" s="1">
        <v>0</v>
      </c>
      <c r="X30" s="1">
        <v>0</v>
      </c>
      <c r="Y30" s="1">
        <v>79766.25</v>
      </c>
      <c r="Z30" s="1">
        <v>1135.9076931</v>
      </c>
      <c r="AE30" s="1" t="s">
        <v>598</v>
      </c>
      <c r="AF30" s="1">
        <v>2752732</v>
      </c>
      <c r="AG30" s="1" t="s">
        <v>597</v>
      </c>
      <c r="AH30" s="1" t="s">
        <v>599</v>
      </c>
      <c r="AI30" s="1" t="s">
        <v>128</v>
      </c>
      <c r="AJ30" s="1">
        <v>100</v>
      </c>
      <c r="AM30" s="1" t="s">
        <v>600</v>
      </c>
      <c r="AO30" s="1" t="s">
        <v>442</v>
      </c>
      <c r="AP30" s="1" t="s">
        <v>131</v>
      </c>
      <c r="AQ30" s="1" t="s">
        <v>601</v>
      </c>
      <c r="AR30" s="1" t="s">
        <v>133</v>
      </c>
      <c r="AS30" s="1" t="s">
        <v>602</v>
      </c>
      <c r="AT30" s="1" t="s">
        <v>603</v>
      </c>
      <c r="AU30" s="1" t="s">
        <v>604</v>
      </c>
      <c r="AV30" s="1" t="s">
        <v>196</v>
      </c>
      <c r="AW30" s="1" t="s">
        <v>605</v>
      </c>
      <c r="AX30" s="1" t="s">
        <v>606</v>
      </c>
      <c r="BA30" s="1">
        <v>0</v>
      </c>
      <c r="BB30" s="1">
        <v>0</v>
      </c>
      <c r="BE30" s="1" t="s">
        <v>607</v>
      </c>
      <c r="BG30" s="1" t="s">
        <v>450</v>
      </c>
      <c r="BH30" s="1" t="s">
        <v>131</v>
      </c>
      <c r="BJ30" s="2" t="s">
        <v>608</v>
      </c>
      <c r="BK30" s="1" t="s">
        <v>453</v>
      </c>
      <c r="BL30" s="1" t="s">
        <v>144</v>
      </c>
      <c r="BO30" s="1" t="s">
        <v>454</v>
      </c>
      <c r="BR30" s="1" t="s">
        <v>609</v>
      </c>
      <c r="BS30" s="1">
        <v>42788</v>
      </c>
      <c r="BT30" s="1" t="s">
        <v>354</v>
      </c>
      <c r="BU30" s="1">
        <v>1.8250999999999999</v>
      </c>
      <c r="BV30" s="1">
        <v>0</v>
      </c>
      <c r="BW30" s="1">
        <v>79501.36</v>
      </c>
      <c r="BX30" s="1">
        <v>79501.36</v>
      </c>
      <c r="BY30" s="1">
        <v>0</v>
      </c>
      <c r="CA30" s="1" t="s">
        <v>276</v>
      </c>
      <c r="CD30" s="1" t="s">
        <v>150</v>
      </c>
      <c r="CE30" s="1" t="s">
        <v>279</v>
      </c>
      <c r="CF30" s="1">
        <v>0</v>
      </c>
      <c r="CG30" s="1">
        <v>0</v>
      </c>
      <c r="CI30" s="1" t="s">
        <v>276</v>
      </c>
      <c r="CL30" s="1">
        <v>0</v>
      </c>
      <c r="CM30" s="1">
        <v>0</v>
      </c>
      <c r="CN30" s="1">
        <v>0</v>
      </c>
      <c r="CO30" s="1" t="s">
        <v>200</v>
      </c>
      <c r="CP30" s="1">
        <v>42802</v>
      </c>
      <c r="CQ30" s="1" t="s">
        <v>154</v>
      </c>
      <c r="CR30" s="1">
        <v>2019</v>
      </c>
      <c r="CS30" s="1">
        <v>0</v>
      </c>
      <c r="CT30" s="1">
        <v>0</v>
      </c>
      <c r="CU30" s="1">
        <v>0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2018</v>
      </c>
      <c r="DE30" s="6">
        <v>0</v>
      </c>
      <c r="DF30" s="6">
        <v>58032</v>
      </c>
      <c r="DG30" s="6">
        <v>0</v>
      </c>
      <c r="DH30" s="6">
        <v>954016</v>
      </c>
      <c r="DI30" s="6">
        <v>0</v>
      </c>
      <c r="DJ30" s="6">
        <v>0</v>
      </c>
      <c r="DK30" s="6">
        <v>1012048</v>
      </c>
      <c r="DL30" s="6">
        <v>0</v>
      </c>
      <c r="DM30" s="6">
        <v>1012048</v>
      </c>
      <c r="DN30" s="6">
        <v>0</v>
      </c>
      <c r="DO30" s="6">
        <v>1012048</v>
      </c>
      <c r="DP30" s="1">
        <v>0</v>
      </c>
      <c r="DQ30" s="1">
        <v>0</v>
      </c>
      <c r="DT30" s="1">
        <v>0</v>
      </c>
      <c r="DU30" s="3">
        <v>8.1319212152799997E-2</v>
      </c>
      <c r="DV30" s="5">
        <f t="shared" si="4"/>
        <v>4.4600000000000001E-2</v>
      </c>
      <c r="DW30" s="6">
        <f t="shared" si="5"/>
        <v>11.999995974911624</v>
      </c>
      <c r="DX30" s="7">
        <f t="shared" si="6"/>
        <v>42507.164318582414</v>
      </c>
      <c r="DY30" s="8">
        <f t="shared" si="7"/>
        <v>1.8</v>
      </c>
      <c r="DZ30" s="6">
        <f>IF(ISNUMBER(MATCH(Q30,'Green Overlap Properties'!A:A,0)),MAX(DW30*DY30,12),MAX(3.5,Red_A_Coit_to_US_75!DW30*Red_A_Coit_to_US_75!DY30))</f>
        <v>21.599992754840923</v>
      </c>
      <c r="EA30" s="7">
        <f t="shared" si="8"/>
        <v>76512.895773448341</v>
      </c>
      <c r="EB30" s="7">
        <f t="shared" si="15"/>
        <v>105000</v>
      </c>
      <c r="EC30" s="7">
        <f t="shared" si="16"/>
        <v>0</v>
      </c>
      <c r="ED30" s="7">
        <f t="shared" si="11"/>
        <v>105000</v>
      </c>
      <c r="EE30" s="7">
        <f t="shared" si="12"/>
        <v>181600</v>
      </c>
    </row>
    <row r="31" spans="1:135" ht="28.8" x14ac:dyDescent="0.3">
      <c r="A31" s="1">
        <v>153</v>
      </c>
      <c r="B31" s="1" t="s">
        <v>459</v>
      </c>
      <c r="C31" s="1" t="s">
        <v>460</v>
      </c>
      <c r="D31" s="1" t="b">
        <f t="shared" si="2"/>
        <v>1</v>
      </c>
      <c r="E31" s="1" t="str">
        <f t="shared" si="3"/>
        <v>Residential</v>
      </c>
      <c r="F31" s="1">
        <v>3</v>
      </c>
      <c r="G31" s="1">
        <v>0</v>
      </c>
      <c r="H31" s="1">
        <v>0</v>
      </c>
      <c r="I31" s="1">
        <v>-1</v>
      </c>
      <c r="J31" s="1">
        <v>0</v>
      </c>
      <c r="M31" s="1">
        <v>6.6142311268900002E-3</v>
      </c>
      <c r="N31" s="1">
        <v>2.3438073764900001E-6</v>
      </c>
      <c r="O31" s="1">
        <v>178689</v>
      </c>
      <c r="P31" s="1">
        <v>187475</v>
      </c>
      <c r="Q31" s="1">
        <v>2055984</v>
      </c>
      <c r="R31" s="1" t="s">
        <v>610</v>
      </c>
      <c r="S31" s="1" t="s">
        <v>611</v>
      </c>
      <c r="W31" s="1">
        <v>260691.172383</v>
      </c>
      <c r="X31" s="1">
        <v>2155.2492377100002</v>
      </c>
      <c r="Y31" s="1">
        <v>260691.167969</v>
      </c>
      <c r="Z31" s="1">
        <v>2155.2492377100002</v>
      </c>
      <c r="AE31" s="1" t="s">
        <v>612</v>
      </c>
      <c r="AF31" s="1">
        <v>2055984</v>
      </c>
      <c r="AG31" s="1" t="s">
        <v>610</v>
      </c>
      <c r="AH31" s="1" t="s">
        <v>613</v>
      </c>
      <c r="AI31" s="1" t="s">
        <v>128</v>
      </c>
      <c r="AJ31" s="1">
        <v>100</v>
      </c>
      <c r="AM31" s="1" t="s">
        <v>614</v>
      </c>
      <c r="AO31" s="1" t="s">
        <v>130</v>
      </c>
      <c r="AP31" s="1" t="s">
        <v>131</v>
      </c>
      <c r="AQ31" s="1" t="s">
        <v>615</v>
      </c>
      <c r="AR31" s="1" t="s">
        <v>133</v>
      </c>
      <c r="AS31" s="1" t="s">
        <v>616</v>
      </c>
      <c r="AT31" s="1" t="s">
        <v>617</v>
      </c>
      <c r="AU31" s="1" t="s">
        <v>618</v>
      </c>
      <c r="AW31" s="1" t="s">
        <v>619</v>
      </c>
      <c r="AX31" s="1" t="s">
        <v>620</v>
      </c>
      <c r="BA31" s="1">
        <v>0</v>
      </c>
      <c r="BB31" s="1">
        <v>0</v>
      </c>
      <c r="BC31" s="1" t="s">
        <v>621</v>
      </c>
      <c r="BE31" s="1" t="s">
        <v>567</v>
      </c>
      <c r="BG31" s="1" t="s">
        <v>130</v>
      </c>
      <c r="BH31" s="1" t="s">
        <v>131</v>
      </c>
      <c r="BI31" s="1" t="s">
        <v>142</v>
      </c>
      <c r="BJ31" s="2" t="s">
        <v>622</v>
      </c>
      <c r="BL31" s="1" t="s">
        <v>271</v>
      </c>
      <c r="BN31" s="1" t="s">
        <v>145</v>
      </c>
      <c r="BO31" s="1" t="s">
        <v>513</v>
      </c>
      <c r="BS31" s="1">
        <v>42719</v>
      </c>
      <c r="BT31" s="1" t="s">
        <v>623</v>
      </c>
      <c r="BU31" s="1">
        <v>6.42</v>
      </c>
      <c r="BV31" s="1">
        <v>6.42</v>
      </c>
      <c r="BW31" s="1">
        <v>279655</v>
      </c>
      <c r="BX31" s="1">
        <v>279655.2</v>
      </c>
      <c r="BY31" s="1">
        <v>3132</v>
      </c>
      <c r="BZ31" s="1" t="s">
        <v>570</v>
      </c>
      <c r="CA31" s="1" t="s">
        <v>148</v>
      </c>
      <c r="CB31" s="1" t="s">
        <v>169</v>
      </c>
      <c r="CD31" s="1" t="s">
        <v>150</v>
      </c>
      <c r="CE31" s="1" t="s">
        <v>128</v>
      </c>
      <c r="CF31" s="1">
        <v>2004</v>
      </c>
      <c r="CG31" s="1">
        <v>1999</v>
      </c>
      <c r="CI31" s="1" t="s">
        <v>151</v>
      </c>
      <c r="CJ31" s="1" t="s">
        <v>152</v>
      </c>
      <c r="CK31" s="1" t="s">
        <v>211</v>
      </c>
      <c r="CL31" s="1">
        <v>1</v>
      </c>
      <c r="CM31" s="1">
        <v>0</v>
      </c>
      <c r="CN31" s="1">
        <v>100</v>
      </c>
      <c r="CO31" s="1" t="s">
        <v>200</v>
      </c>
      <c r="CP31" s="1">
        <v>35747</v>
      </c>
      <c r="CQ31" s="1" t="s">
        <v>154</v>
      </c>
      <c r="CR31" s="1">
        <v>2019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2018</v>
      </c>
      <c r="DE31" s="6">
        <v>326790</v>
      </c>
      <c r="DF31" s="6">
        <v>0</v>
      </c>
      <c r="DG31" s="6">
        <v>40000</v>
      </c>
      <c r="DH31" s="6">
        <v>0</v>
      </c>
      <c r="DI31" s="6">
        <v>602</v>
      </c>
      <c r="DJ31" s="6">
        <v>216800</v>
      </c>
      <c r="DK31" s="6">
        <v>583590</v>
      </c>
      <c r="DL31" s="6">
        <v>216198</v>
      </c>
      <c r="DM31" s="6">
        <v>367392</v>
      </c>
      <c r="DN31" s="6">
        <v>0</v>
      </c>
      <c r="DO31" s="6">
        <v>367392</v>
      </c>
      <c r="DP31" s="1">
        <v>0</v>
      </c>
      <c r="DQ31" s="1">
        <v>0</v>
      </c>
      <c r="DT31" s="1">
        <v>0</v>
      </c>
      <c r="DU31" s="3">
        <v>5.9846750234200004</v>
      </c>
      <c r="DV31" s="5">
        <f t="shared" si="4"/>
        <v>0.93220000000000003</v>
      </c>
      <c r="DW31" s="6">
        <f t="shared" si="5"/>
        <v>0.91827364554637281</v>
      </c>
      <c r="DX31" s="7">
        <f t="shared" si="6"/>
        <v>239387.00093680003</v>
      </c>
      <c r="DY31" s="8">
        <f t="shared" si="7"/>
        <v>1.5</v>
      </c>
      <c r="DZ31" s="6">
        <f>IF(ISNUMBER(MATCH(Q31,'Green Overlap Properties'!A:A,0)),MAX(DW31*DY31,12),MAX(3.5,Red_A_Coit_to_US_75!DW31*Red_A_Coit_to_US_75!DY31))</f>
        <v>3.5</v>
      </c>
      <c r="EA31" s="7">
        <f t="shared" si="8"/>
        <v>875385</v>
      </c>
      <c r="EB31" s="7">
        <f t="shared" si="15"/>
        <v>71000</v>
      </c>
      <c r="EC31" s="7">
        <f t="shared" si="16"/>
        <v>162000</v>
      </c>
      <c r="ED31" s="7">
        <f t="shared" si="11"/>
        <v>233000</v>
      </c>
      <c r="EE31" s="7">
        <f t="shared" si="12"/>
        <v>1108400</v>
      </c>
    </row>
    <row r="32" spans="1:135" ht="28.8" x14ac:dyDescent="0.3">
      <c r="A32" s="1">
        <v>37</v>
      </c>
      <c r="B32" s="1" t="s">
        <v>226</v>
      </c>
      <c r="C32" s="1" t="s">
        <v>227</v>
      </c>
      <c r="D32" s="1" t="b">
        <f t="shared" si="2"/>
        <v>0</v>
      </c>
      <c r="E32" s="1" t="str">
        <f t="shared" si="3"/>
        <v>Business</v>
      </c>
      <c r="F32" s="1">
        <v>0</v>
      </c>
      <c r="G32" s="1">
        <v>0</v>
      </c>
      <c r="H32" s="1">
        <v>0</v>
      </c>
      <c r="I32" s="1">
        <v>-1</v>
      </c>
      <c r="J32" s="1">
        <v>0</v>
      </c>
      <c r="M32" s="1">
        <v>3.3790116268899999E-3</v>
      </c>
      <c r="N32" s="1">
        <v>3.7349460680900001E-8</v>
      </c>
      <c r="O32" s="1">
        <v>182940</v>
      </c>
      <c r="P32" s="1">
        <v>188186</v>
      </c>
      <c r="Q32" s="1">
        <v>2607022</v>
      </c>
      <c r="R32" s="1" t="s">
        <v>624</v>
      </c>
      <c r="S32" s="1">
        <v>39138</v>
      </c>
      <c r="W32" s="1">
        <v>990429.47211900004</v>
      </c>
      <c r="X32" s="1">
        <v>4192.39382647</v>
      </c>
      <c r="Y32" s="1">
        <v>923100.49804700003</v>
      </c>
      <c r="Z32" s="1">
        <v>4108.4070775199998</v>
      </c>
      <c r="AC32" s="1" t="s">
        <v>174</v>
      </c>
      <c r="AD32" s="1">
        <v>43363</v>
      </c>
      <c r="AE32" s="1" t="s">
        <v>625</v>
      </c>
      <c r="AF32" s="1">
        <v>2607022</v>
      </c>
      <c r="AG32" s="1" t="s">
        <v>624</v>
      </c>
      <c r="AH32" s="1" t="s">
        <v>626</v>
      </c>
      <c r="AI32" s="1" t="s">
        <v>128</v>
      </c>
      <c r="AJ32" s="1">
        <v>100</v>
      </c>
      <c r="AK32" s="1" t="s">
        <v>627</v>
      </c>
      <c r="AL32" s="1" t="s">
        <v>628</v>
      </c>
      <c r="AM32" s="1" t="s">
        <v>629</v>
      </c>
      <c r="AN32" s="1" t="s">
        <v>630</v>
      </c>
      <c r="AO32" s="1" t="s">
        <v>631</v>
      </c>
      <c r="AP32" s="1" t="s">
        <v>632</v>
      </c>
      <c r="AQ32" s="1" t="s">
        <v>633</v>
      </c>
      <c r="AR32" s="1" t="s">
        <v>133</v>
      </c>
      <c r="AS32" s="1" t="s">
        <v>410</v>
      </c>
      <c r="AT32" s="1" t="s">
        <v>634</v>
      </c>
      <c r="AU32" s="1" t="s">
        <v>412</v>
      </c>
      <c r="AV32" s="1" t="s">
        <v>196</v>
      </c>
      <c r="AW32" s="1" t="s">
        <v>280</v>
      </c>
      <c r="AX32" s="1" t="s">
        <v>635</v>
      </c>
      <c r="BA32" s="1">
        <v>0</v>
      </c>
      <c r="BB32" s="1">
        <v>0</v>
      </c>
      <c r="BC32" s="1" t="s">
        <v>636</v>
      </c>
      <c r="BD32" s="1" t="s">
        <v>200</v>
      </c>
      <c r="BE32" s="1" t="s">
        <v>637</v>
      </c>
      <c r="BF32" s="1" t="s">
        <v>638</v>
      </c>
      <c r="BG32" s="1" t="s">
        <v>130</v>
      </c>
      <c r="BH32" s="1" t="s">
        <v>131</v>
      </c>
      <c r="BI32" s="1" t="s">
        <v>142</v>
      </c>
      <c r="BJ32" s="2" t="s">
        <v>639</v>
      </c>
      <c r="BK32" s="1" t="s">
        <v>246</v>
      </c>
      <c r="BL32" s="1" t="s">
        <v>144</v>
      </c>
      <c r="BO32" s="1" t="s">
        <v>247</v>
      </c>
      <c r="BR32" s="1" t="s">
        <v>640</v>
      </c>
      <c r="BS32" s="1">
        <v>39240</v>
      </c>
      <c r="BT32" s="1" t="s">
        <v>274</v>
      </c>
      <c r="BU32" s="1">
        <v>21.661999999999999</v>
      </c>
      <c r="BV32" s="1">
        <v>0</v>
      </c>
      <c r="BW32" s="1">
        <v>943596.72</v>
      </c>
      <c r="BX32" s="1">
        <v>943596.72</v>
      </c>
      <c r="BY32" s="1">
        <v>207340</v>
      </c>
      <c r="BZ32" s="1" t="s">
        <v>641</v>
      </c>
      <c r="CA32" s="1" t="s">
        <v>276</v>
      </c>
      <c r="CB32" s="1" t="s">
        <v>642</v>
      </c>
      <c r="CC32" s="1" t="s">
        <v>643</v>
      </c>
      <c r="CD32" s="1" t="s">
        <v>150</v>
      </c>
      <c r="CE32" s="1" t="s">
        <v>279</v>
      </c>
      <c r="CF32" s="1">
        <v>2006</v>
      </c>
      <c r="CG32" s="1">
        <v>2006</v>
      </c>
      <c r="CI32" s="1" t="s">
        <v>276</v>
      </c>
      <c r="CL32" s="1">
        <v>1</v>
      </c>
      <c r="CM32" s="1">
        <v>0</v>
      </c>
      <c r="CN32" s="1">
        <v>100</v>
      </c>
      <c r="CO32" s="1" t="s">
        <v>200</v>
      </c>
      <c r="CP32" s="1">
        <v>38938</v>
      </c>
      <c r="CQ32" s="1" t="s">
        <v>154</v>
      </c>
      <c r="CR32" s="1">
        <v>2019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2018</v>
      </c>
      <c r="DE32" s="6">
        <v>0</v>
      </c>
      <c r="DF32" s="6">
        <v>8962739</v>
      </c>
      <c r="DG32" s="6">
        <v>0</v>
      </c>
      <c r="DH32" s="6">
        <v>7813923</v>
      </c>
      <c r="DI32" s="6">
        <v>0</v>
      </c>
      <c r="DJ32" s="6">
        <v>0</v>
      </c>
      <c r="DK32" s="6">
        <v>16776662</v>
      </c>
      <c r="DL32" s="6">
        <v>0</v>
      </c>
      <c r="DM32" s="6">
        <v>16776662</v>
      </c>
      <c r="DN32" s="6">
        <v>0</v>
      </c>
      <c r="DO32" s="6">
        <v>16776662</v>
      </c>
      <c r="DP32" s="1">
        <v>0</v>
      </c>
      <c r="DQ32" s="1">
        <v>0</v>
      </c>
      <c r="DT32" s="1">
        <v>0</v>
      </c>
      <c r="DU32" s="3">
        <v>9.5401935997000004E-2</v>
      </c>
      <c r="DV32" s="5">
        <f t="shared" si="4"/>
        <v>4.4000000000000003E-3</v>
      </c>
      <c r="DW32" s="6">
        <f t="shared" si="5"/>
        <v>8.2809984757047488</v>
      </c>
      <c r="DX32" s="7">
        <f t="shared" si="6"/>
        <v>34413.414363008327</v>
      </c>
      <c r="DY32" s="8">
        <f t="shared" si="7"/>
        <v>1.8</v>
      </c>
      <c r="DZ32" s="6">
        <f>IF(ISNUMBER(MATCH(Q32,'Green Overlap Properties'!A:A,0)),MAX(DW32*DY32,12),MAX(3.5,Red_A_Coit_to_US_75!DW32*Red_A_Coit_to_US_75!DY32))</f>
        <v>14.905797256268547</v>
      </c>
      <c r="EA32" s="7">
        <f t="shared" si="8"/>
        <v>61944.145853414986</v>
      </c>
      <c r="EB32" s="7">
        <f t="shared" si="15"/>
        <v>105000</v>
      </c>
      <c r="EC32" s="7">
        <f t="shared" si="16"/>
        <v>0</v>
      </c>
      <c r="ED32" s="7">
        <f t="shared" si="11"/>
        <v>105000</v>
      </c>
      <c r="EE32" s="7">
        <f t="shared" si="12"/>
        <v>167000</v>
      </c>
    </row>
    <row r="33" spans="1:135" ht="28.8" x14ac:dyDescent="0.3">
      <c r="A33" s="1">
        <v>185</v>
      </c>
      <c r="B33" s="1" t="s">
        <v>459</v>
      </c>
      <c r="C33" s="1" t="s">
        <v>460</v>
      </c>
      <c r="D33" s="1" t="b">
        <f t="shared" si="2"/>
        <v>1</v>
      </c>
      <c r="E33" s="1" t="str">
        <f t="shared" si="3"/>
        <v>Residential</v>
      </c>
      <c r="F33" s="1">
        <v>3</v>
      </c>
      <c r="G33" s="1">
        <v>0</v>
      </c>
      <c r="H33" s="1">
        <v>0</v>
      </c>
      <c r="I33" s="1">
        <v>-1</v>
      </c>
      <c r="J33" s="1">
        <v>0</v>
      </c>
      <c r="M33" s="1">
        <v>2.66806097281E-3</v>
      </c>
      <c r="N33" s="1">
        <v>3.9184470453999998E-7</v>
      </c>
      <c r="O33" s="1">
        <v>188673</v>
      </c>
      <c r="P33" s="1">
        <v>203618</v>
      </c>
      <c r="Q33" s="1">
        <v>960543</v>
      </c>
      <c r="R33" s="1" t="s">
        <v>644</v>
      </c>
      <c r="W33" s="1">
        <v>43231.768463499997</v>
      </c>
      <c r="X33" s="1">
        <v>861.89647435999996</v>
      </c>
      <c r="Y33" s="1">
        <v>43583.2363281</v>
      </c>
      <c r="Z33" s="1">
        <v>866.41525752999996</v>
      </c>
      <c r="AE33" s="1" t="s">
        <v>645</v>
      </c>
      <c r="AF33" s="1">
        <v>960543</v>
      </c>
      <c r="AG33" s="1" t="s">
        <v>644</v>
      </c>
      <c r="AH33" s="1" t="s">
        <v>646</v>
      </c>
      <c r="AI33" s="1" t="s">
        <v>128</v>
      </c>
      <c r="AJ33" s="1">
        <v>100</v>
      </c>
      <c r="AM33" s="1" t="s">
        <v>647</v>
      </c>
      <c r="AO33" s="1" t="s">
        <v>130</v>
      </c>
      <c r="AP33" s="1" t="s">
        <v>131</v>
      </c>
      <c r="AQ33" s="1" t="s">
        <v>648</v>
      </c>
      <c r="AR33" s="1" t="s">
        <v>133</v>
      </c>
      <c r="AS33" s="1" t="s">
        <v>428</v>
      </c>
      <c r="AT33" s="1" t="s">
        <v>429</v>
      </c>
      <c r="AU33" s="1" t="s">
        <v>430</v>
      </c>
      <c r="AW33" s="1" t="s">
        <v>649</v>
      </c>
      <c r="AX33" s="1" t="s">
        <v>650</v>
      </c>
      <c r="BA33" s="1">
        <v>0</v>
      </c>
      <c r="BB33" s="1">
        <v>0</v>
      </c>
      <c r="BC33" s="1" t="s">
        <v>651</v>
      </c>
      <c r="BE33" s="1" t="s">
        <v>183</v>
      </c>
      <c r="BG33" s="1" t="s">
        <v>130</v>
      </c>
      <c r="BH33" s="1" t="s">
        <v>131</v>
      </c>
      <c r="BI33" s="1" t="s">
        <v>142</v>
      </c>
      <c r="BJ33" s="2" t="s">
        <v>652</v>
      </c>
      <c r="BL33" s="1" t="s">
        <v>144</v>
      </c>
      <c r="BN33" s="1" t="s">
        <v>145</v>
      </c>
      <c r="BO33" s="1" t="s">
        <v>146</v>
      </c>
      <c r="BR33" s="1" t="s">
        <v>321</v>
      </c>
      <c r="BT33" s="1" t="s">
        <v>435</v>
      </c>
      <c r="BU33" s="1">
        <v>1.026</v>
      </c>
      <c r="BV33" s="1">
        <v>0</v>
      </c>
      <c r="BW33" s="1">
        <v>44693</v>
      </c>
      <c r="BX33" s="1">
        <v>44692.56</v>
      </c>
      <c r="BY33" s="1">
        <v>1893</v>
      </c>
      <c r="BZ33" s="1" t="s">
        <v>428</v>
      </c>
      <c r="CA33" s="1" t="s">
        <v>209</v>
      </c>
      <c r="CB33" s="1" t="s">
        <v>436</v>
      </c>
      <c r="CD33" s="1" t="s">
        <v>150</v>
      </c>
      <c r="CE33" s="1" t="s">
        <v>128</v>
      </c>
      <c r="CF33" s="1">
        <v>1980</v>
      </c>
      <c r="CG33" s="1">
        <v>1978</v>
      </c>
      <c r="CI33" s="1" t="s">
        <v>209</v>
      </c>
      <c r="CL33" s="1">
        <v>1</v>
      </c>
      <c r="CM33" s="1">
        <v>0</v>
      </c>
      <c r="CN33" s="1">
        <v>100</v>
      </c>
      <c r="CO33" s="1" t="s">
        <v>200</v>
      </c>
      <c r="CQ33" s="1" t="s">
        <v>154</v>
      </c>
      <c r="CR33" s="1">
        <v>2019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2018</v>
      </c>
      <c r="DE33" s="6">
        <v>112114</v>
      </c>
      <c r="DF33" s="6">
        <v>0</v>
      </c>
      <c r="DG33" s="6">
        <v>76950</v>
      </c>
      <c r="DH33" s="6">
        <v>0</v>
      </c>
      <c r="DI33" s="6">
        <v>0</v>
      </c>
      <c r="DJ33" s="6">
        <v>0</v>
      </c>
      <c r="DK33" s="6">
        <v>189064</v>
      </c>
      <c r="DL33" s="6">
        <v>0</v>
      </c>
      <c r="DM33" s="6">
        <v>189064</v>
      </c>
      <c r="DN33" s="6">
        <v>18938</v>
      </c>
      <c r="DO33" s="6">
        <v>170126</v>
      </c>
      <c r="DP33" s="1">
        <v>0</v>
      </c>
      <c r="DQ33" s="1">
        <v>0</v>
      </c>
      <c r="DT33" s="1">
        <v>0</v>
      </c>
      <c r="DU33" s="3">
        <v>1.00053700771</v>
      </c>
      <c r="DV33" s="5">
        <f t="shared" si="4"/>
        <v>1</v>
      </c>
      <c r="DW33" s="6">
        <f t="shared" si="5"/>
        <v>1.7217630853994492</v>
      </c>
      <c r="DX33" s="7">
        <f t="shared" si="6"/>
        <v>75040.275578250017</v>
      </c>
      <c r="DY33" s="8">
        <f t="shared" si="7"/>
        <v>1.5</v>
      </c>
      <c r="DZ33" s="6">
        <f>IF(ISNUMBER(MATCH(Q33,'Green Overlap Properties'!A:A,0)),MAX(DW33*DY33,12),MAX(3.5,Red_A_Coit_to_US_75!DW33*Red_A_Coit_to_US_75!DY33))</f>
        <v>3.5</v>
      </c>
      <c r="EA33" s="7">
        <f t="shared" si="8"/>
        <v>283596</v>
      </c>
      <c r="EB33" s="7">
        <f t="shared" si="15"/>
        <v>71000</v>
      </c>
      <c r="EC33" s="7">
        <f t="shared" si="16"/>
        <v>162000</v>
      </c>
      <c r="ED33" s="7">
        <f t="shared" si="11"/>
        <v>233000</v>
      </c>
      <c r="EE33" s="7">
        <f t="shared" si="12"/>
        <v>516600</v>
      </c>
    </row>
    <row r="34" spans="1:135" ht="28.8" x14ac:dyDescent="0.3">
      <c r="A34" s="1">
        <v>149</v>
      </c>
      <c r="B34" s="1" t="s">
        <v>459</v>
      </c>
      <c r="C34" s="1" t="s">
        <v>460</v>
      </c>
      <c r="D34" s="1" t="b">
        <f t="shared" si="2"/>
        <v>1</v>
      </c>
      <c r="E34" s="1" t="str">
        <f t="shared" si="3"/>
        <v>Residential</v>
      </c>
      <c r="F34" s="1">
        <v>3</v>
      </c>
      <c r="G34" s="1">
        <v>0</v>
      </c>
      <c r="H34" s="1">
        <v>0</v>
      </c>
      <c r="I34" s="1">
        <v>-1</v>
      </c>
      <c r="J34" s="1">
        <v>0</v>
      </c>
      <c r="M34" s="1">
        <v>1.42576567686E-2</v>
      </c>
      <c r="N34" s="1">
        <v>1.08930200033E-5</v>
      </c>
      <c r="O34" s="1">
        <v>194097</v>
      </c>
      <c r="P34" s="1">
        <v>198402</v>
      </c>
      <c r="Q34" s="1">
        <v>2120709</v>
      </c>
      <c r="R34" s="1" t="s">
        <v>653</v>
      </c>
      <c r="W34" s="1">
        <v>1217866.88937</v>
      </c>
      <c r="X34" s="1">
        <v>4794.8510044499999</v>
      </c>
      <c r="Y34" s="1">
        <v>1211612.4765600001</v>
      </c>
      <c r="Z34" s="1">
        <v>4780.0867765900002</v>
      </c>
      <c r="AE34" s="1" t="s">
        <v>654</v>
      </c>
      <c r="AF34" s="1">
        <v>2120709</v>
      </c>
      <c r="AG34" s="1" t="s">
        <v>653</v>
      </c>
      <c r="AH34" s="1" t="s">
        <v>655</v>
      </c>
      <c r="AI34" s="1" t="s">
        <v>128</v>
      </c>
      <c r="AJ34" s="1">
        <v>100</v>
      </c>
      <c r="AM34" s="1" t="s">
        <v>656</v>
      </c>
      <c r="AO34" s="1" t="s">
        <v>657</v>
      </c>
      <c r="AP34" s="1" t="s">
        <v>131</v>
      </c>
      <c r="AQ34" s="1" t="s">
        <v>658</v>
      </c>
      <c r="AR34" s="1" t="s">
        <v>133</v>
      </c>
      <c r="AS34" s="1" t="s">
        <v>160</v>
      </c>
      <c r="AT34" s="1" t="s">
        <v>161</v>
      </c>
      <c r="AU34" s="1" t="s">
        <v>162</v>
      </c>
      <c r="AW34" s="1" t="s">
        <v>280</v>
      </c>
      <c r="AX34" s="1" t="s">
        <v>659</v>
      </c>
      <c r="BA34" s="1">
        <v>0</v>
      </c>
      <c r="BB34" s="1">
        <v>0</v>
      </c>
      <c r="BC34" s="1" t="s">
        <v>660</v>
      </c>
      <c r="BE34" s="1" t="s">
        <v>183</v>
      </c>
      <c r="BG34" s="1" t="s">
        <v>130</v>
      </c>
      <c r="BH34" s="1" t="s">
        <v>131</v>
      </c>
      <c r="BI34" s="1" t="s">
        <v>142</v>
      </c>
      <c r="BJ34" s="2" t="s">
        <v>661</v>
      </c>
      <c r="BK34" s="1" t="s">
        <v>246</v>
      </c>
      <c r="BL34" s="1" t="s">
        <v>144</v>
      </c>
      <c r="BO34" s="1" t="s">
        <v>247</v>
      </c>
      <c r="BR34" s="1" t="s">
        <v>662</v>
      </c>
      <c r="BS34" s="1">
        <v>39020</v>
      </c>
      <c r="BT34" s="1" t="s">
        <v>303</v>
      </c>
      <c r="BU34" s="1">
        <v>29.41</v>
      </c>
      <c r="BV34" s="1">
        <v>0</v>
      </c>
      <c r="BW34" s="1">
        <v>1281099.6000000001</v>
      </c>
      <c r="BX34" s="1">
        <v>1281099.6000000001</v>
      </c>
      <c r="BY34" s="1">
        <v>0</v>
      </c>
      <c r="BZ34" s="1" t="s">
        <v>663</v>
      </c>
      <c r="CA34" s="1" t="s">
        <v>664</v>
      </c>
      <c r="CD34" s="1" t="s">
        <v>150</v>
      </c>
      <c r="CE34" s="1" t="s">
        <v>128</v>
      </c>
      <c r="CF34" s="1">
        <v>0</v>
      </c>
      <c r="CG34" s="1">
        <v>0</v>
      </c>
      <c r="CI34" s="1" t="s">
        <v>170</v>
      </c>
      <c r="CL34" s="1">
        <v>0</v>
      </c>
      <c r="CM34" s="1">
        <v>0</v>
      </c>
      <c r="CN34" s="1">
        <v>0</v>
      </c>
      <c r="CO34" s="1" t="s">
        <v>200</v>
      </c>
      <c r="CP34" s="1">
        <v>36970</v>
      </c>
      <c r="CQ34" s="1" t="s">
        <v>154</v>
      </c>
      <c r="CR34" s="1">
        <v>2019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2018</v>
      </c>
      <c r="DE34" s="6">
        <v>16254</v>
      </c>
      <c r="DF34" s="6">
        <v>0</v>
      </c>
      <c r="DG34" s="6">
        <v>60000</v>
      </c>
      <c r="DH34" s="6">
        <v>0</v>
      </c>
      <c r="DI34" s="6">
        <v>3921</v>
      </c>
      <c r="DJ34" s="6">
        <v>1704600</v>
      </c>
      <c r="DK34" s="6">
        <v>1780854</v>
      </c>
      <c r="DL34" s="6">
        <v>1700679</v>
      </c>
      <c r="DM34" s="6">
        <v>80175</v>
      </c>
      <c r="DN34" s="6">
        <v>0</v>
      </c>
      <c r="DO34" s="6">
        <v>80175</v>
      </c>
      <c r="DP34" s="1">
        <v>0</v>
      </c>
      <c r="DQ34" s="1">
        <v>0</v>
      </c>
      <c r="DT34" s="1">
        <v>0</v>
      </c>
      <c r="DU34" s="3">
        <v>27.814903578799999</v>
      </c>
      <c r="DV34" s="5">
        <f t="shared" si="4"/>
        <v>0.94579999999999997</v>
      </c>
      <c r="DW34" s="6">
        <f t="shared" si="5"/>
        <v>1.3774104683195592</v>
      </c>
      <c r="DX34" s="7">
        <f t="shared" si="6"/>
        <v>1668894.2147279999</v>
      </c>
      <c r="DY34" s="8">
        <f t="shared" si="7"/>
        <v>1.5</v>
      </c>
      <c r="DZ34" s="6">
        <f>IF(ISNUMBER(MATCH(Q34,'Green Overlap Properties'!A:A,0)),MAX(DW34*DY34,12),MAX(3.5,Red_A_Coit_to_US_75!DW34*Red_A_Coit_to_US_75!DY34))</f>
        <v>3.5</v>
      </c>
      <c r="EA34" s="7">
        <f t="shared" si="8"/>
        <v>2671281</v>
      </c>
      <c r="EB34" s="7">
        <f t="shared" si="15"/>
        <v>71000</v>
      </c>
      <c r="EC34" s="7">
        <f t="shared" si="16"/>
        <v>162000</v>
      </c>
      <c r="ED34" s="7">
        <f t="shared" si="11"/>
        <v>233000</v>
      </c>
      <c r="EE34" s="7">
        <f t="shared" si="12"/>
        <v>2904300</v>
      </c>
    </row>
    <row r="35" spans="1:135" ht="28.8" x14ac:dyDescent="0.3">
      <c r="A35" s="1">
        <v>65</v>
      </c>
      <c r="B35" s="1" t="s">
        <v>385</v>
      </c>
      <c r="C35" s="1" t="s">
        <v>386</v>
      </c>
      <c r="D35" s="1" t="b">
        <f t="shared" si="2"/>
        <v>1</v>
      </c>
      <c r="E35" s="1" t="str">
        <f t="shared" si="3"/>
        <v>Business</v>
      </c>
      <c r="F35" s="1">
        <v>2</v>
      </c>
      <c r="G35" s="1">
        <v>0</v>
      </c>
      <c r="H35" s="1">
        <v>0</v>
      </c>
      <c r="I35" s="1">
        <v>-1</v>
      </c>
      <c r="J35" s="1">
        <v>0</v>
      </c>
      <c r="M35" s="1">
        <v>2.2121193679199998E-3</v>
      </c>
      <c r="N35" s="1">
        <v>2.8128587819400001E-7</v>
      </c>
      <c r="O35" s="1">
        <v>213159</v>
      </c>
      <c r="P35" s="1">
        <v>218548</v>
      </c>
      <c r="Q35" s="1">
        <v>2723739</v>
      </c>
      <c r="R35" s="1" t="s">
        <v>665</v>
      </c>
      <c r="W35" s="1">
        <v>31296.052503499999</v>
      </c>
      <c r="X35" s="1">
        <v>758.83990582000001</v>
      </c>
      <c r="Y35" s="1">
        <v>31296.0683594</v>
      </c>
      <c r="Z35" s="1">
        <v>758.83990657000004</v>
      </c>
      <c r="AE35" s="1" t="s">
        <v>666</v>
      </c>
      <c r="AF35" s="1">
        <v>2723739</v>
      </c>
      <c r="AG35" s="1" t="s">
        <v>665</v>
      </c>
      <c r="AH35" s="1" t="s">
        <v>667</v>
      </c>
      <c r="AI35" s="1" t="s">
        <v>128</v>
      </c>
      <c r="AJ35" s="1">
        <v>100</v>
      </c>
      <c r="AK35" s="1" t="s">
        <v>668</v>
      </c>
      <c r="AM35" s="1" t="s">
        <v>441</v>
      </c>
      <c r="AO35" s="1" t="s">
        <v>442</v>
      </c>
      <c r="AP35" s="1" t="s">
        <v>131</v>
      </c>
      <c r="AQ35" s="1" t="s">
        <v>443</v>
      </c>
      <c r="AR35" s="1" t="s">
        <v>133</v>
      </c>
      <c r="AS35" s="1" t="s">
        <v>444</v>
      </c>
      <c r="AT35" s="1" t="s">
        <v>669</v>
      </c>
      <c r="AU35" s="1" t="s">
        <v>446</v>
      </c>
      <c r="AV35" s="1" t="s">
        <v>196</v>
      </c>
      <c r="AW35" s="1" t="s">
        <v>605</v>
      </c>
      <c r="AX35" s="1" t="s">
        <v>670</v>
      </c>
      <c r="AY35" s="1" t="s">
        <v>671</v>
      </c>
      <c r="BA35" s="1">
        <v>0</v>
      </c>
      <c r="BB35" s="1">
        <v>0</v>
      </c>
      <c r="BC35" s="1" t="s">
        <v>672</v>
      </c>
      <c r="BD35" s="1" t="s">
        <v>449</v>
      </c>
      <c r="BE35" s="1" t="s">
        <v>268</v>
      </c>
      <c r="BF35" s="1" t="s">
        <v>269</v>
      </c>
      <c r="BG35" s="1" t="s">
        <v>450</v>
      </c>
      <c r="BH35" s="1" t="s">
        <v>131</v>
      </c>
      <c r="BI35" s="1" t="s">
        <v>451</v>
      </c>
      <c r="BJ35" s="2" t="s">
        <v>673</v>
      </c>
      <c r="BK35" s="1" t="s">
        <v>453</v>
      </c>
      <c r="BL35" s="1" t="s">
        <v>144</v>
      </c>
      <c r="BO35" s="1" t="s">
        <v>454</v>
      </c>
      <c r="BP35" s="1" t="s">
        <v>674</v>
      </c>
      <c r="BQ35" s="1" t="s">
        <v>675</v>
      </c>
      <c r="BR35" s="1" t="s">
        <v>676</v>
      </c>
      <c r="BS35" s="1">
        <v>42024</v>
      </c>
      <c r="BT35" s="1" t="s">
        <v>251</v>
      </c>
      <c r="BU35" s="1">
        <v>0.71799999999999997</v>
      </c>
      <c r="BV35" s="1">
        <v>0</v>
      </c>
      <c r="BW35" s="1">
        <v>31276.080000000002</v>
      </c>
      <c r="BX35" s="1">
        <v>31276.080000000002</v>
      </c>
      <c r="BY35" s="1">
        <v>2610</v>
      </c>
      <c r="BZ35" s="1" t="s">
        <v>456</v>
      </c>
      <c r="CA35" s="1" t="s">
        <v>276</v>
      </c>
      <c r="CB35" s="1" t="s">
        <v>457</v>
      </c>
      <c r="CC35" s="1" t="s">
        <v>458</v>
      </c>
      <c r="CD35" s="1" t="s">
        <v>150</v>
      </c>
      <c r="CE35" s="1" t="s">
        <v>279</v>
      </c>
      <c r="CF35" s="1">
        <v>2015</v>
      </c>
      <c r="CG35" s="1">
        <v>2015</v>
      </c>
      <c r="CI35" s="1" t="s">
        <v>276</v>
      </c>
      <c r="CL35" s="1">
        <v>1</v>
      </c>
      <c r="CM35" s="1">
        <v>0</v>
      </c>
      <c r="CN35" s="1">
        <v>100</v>
      </c>
      <c r="CO35" s="1" t="s">
        <v>200</v>
      </c>
      <c r="CP35" s="1">
        <v>42283</v>
      </c>
      <c r="CQ35" s="1" t="s">
        <v>154</v>
      </c>
      <c r="CR35" s="1">
        <v>2019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2018</v>
      </c>
      <c r="DE35" s="6">
        <v>0</v>
      </c>
      <c r="DF35" s="6">
        <v>790494</v>
      </c>
      <c r="DG35" s="6">
        <v>0</v>
      </c>
      <c r="DH35" s="6">
        <v>688074</v>
      </c>
      <c r="DI35" s="6">
        <v>0</v>
      </c>
      <c r="DJ35" s="6">
        <v>0</v>
      </c>
      <c r="DK35" s="6">
        <v>1478568</v>
      </c>
      <c r="DL35" s="6">
        <v>0</v>
      </c>
      <c r="DM35" s="6">
        <v>1478568</v>
      </c>
      <c r="DN35" s="6">
        <v>0</v>
      </c>
      <c r="DO35" s="6">
        <v>1478568</v>
      </c>
      <c r="DP35" s="1">
        <v>0</v>
      </c>
      <c r="DQ35" s="1">
        <v>0</v>
      </c>
      <c r="DT35" s="1">
        <v>0</v>
      </c>
      <c r="DU35" s="3">
        <v>0.71846208453600002</v>
      </c>
      <c r="DV35" s="5">
        <f t="shared" si="4"/>
        <v>1</v>
      </c>
      <c r="DW35" s="6">
        <f t="shared" si="5"/>
        <v>22.000007673595924</v>
      </c>
      <c r="DX35" s="7">
        <f t="shared" si="6"/>
        <v>688516.82500699675</v>
      </c>
      <c r="DY35" s="8">
        <f t="shared" si="7"/>
        <v>2.2000000000000002</v>
      </c>
      <c r="DZ35" s="6">
        <f>IF(ISNUMBER(MATCH(Q35,'Green Overlap Properties'!A:A,0)),MAX(DW35*DY35,12),MAX(3.5,Red_A_Coit_to_US_75!DW35*Red_A_Coit_to_US_75!DY35))</f>
        <v>48.400016881911036</v>
      </c>
      <c r="EA35" s="7">
        <f t="shared" si="8"/>
        <v>3252849.6</v>
      </c>
      <c r="EB35" s="7">
        <f t="shared" si="15"/>
        <v>105000</v>
      </c>
      <c r="EC35" s="7">
        <f t="shared" si="16"/>
        <v>224000</v>
      </c>
      <c r="ED35" s="7">
        <f t="shared" si="11"/>
        <v>329000</v>
      </c>
      <c r="EE35" s="7">
        <f t="shared" si="12"/>
        <v>3581900</v>
      </c>
    </row>
    <row r="36" spans="1:135" ht="28.8" x14ac:dyDescent="0.3">
      <c r="A36" s="1">
        <v>209</v>
      </c>
      <c r="B36" s="1" t="s">
        <v>123</v>
      </c>
      <c r="C36" s="1" t="s">
        <v>124</v>
      </c>
      <c r="D36" s="1" t="b">
        <f t="shared" si="2"/>
        <v>0</v>
      </c>
      <c r="E36" s="1" t="str">
        <f t="shared" si="3"/>
        <v>Residential</v>
      </c>
      <c r="F36" s="1">
        <v>4</v>
      </c>
      <c r="G36" s="1">
        <v>0</v>
      </c>
      <c r="H36" s="1">
        <v>0</v>
      </c>
      <c r="I36" s="1">
        <v>-1</v>
      </c>
      <c r="J36" s="1">
        <v>0</v>
      </c>
      <c r="M36" s="1">
        <v>1.0726220896E-3</v>
      </c>
      <c r="N36" s="1">
        <v>4.3062311824600003E-8</v>
      </c>
      <c r="O36" s="1">
        <v>217825</v>
      </c>
      <c r="P36" s="1">
        <v>222858</v>
      </c>
      <c r="Q36" s="1">
        <v>1587759</v>
      </c>
      <c r="R36" s="1" t="s">
        <v>677</v>
      </c>
      <c r="W36" s="1">
        <v>45676.510876400003</v>
      </c>
      <c r="X36" s="1">
        <v>950.96371546</v>
      </c>
      <c r="Y36" s="1">
        <v>45676.5136719</v>
      </c>
      <c r="Z36" s="1">
        <v>950.96371546</v>
      </c>
      <c r="AE36" s="1" t="s">
        <v>678</v>
      </c>
      <c r="AF36" s="1">
        <v>1587759</v>
      </c>
      <c r="AG36" s="1" t="s">
        <v>677</v>
      </c>
      <c r="AH36" s="1" t="s">
        <v>679</v>
      </c>
      <c r="AI36" s="1" t="s">
        <v>128</v>
      </c>
      <c r="AJ36" s="1">
        <v>100</v>
      </c>
      <c r="AM36" s="1" t="s">
        <v>680</v>
      </c>
      <c r="AO36" s="1" t="s">
        <v>130</v>
      </c>
      <c r="AP36" s="1" t="s">
        <v>131</v>
      </c>
      <c r="AQ36" s="1" t="s">
        <v>286</v>
      </c>
      <c r="AR36" s="1" t="s">
        <v>133</v>
      </c>
      <c r="AS36" s="1" t="s">
        <v>193</v>
      </c>
      <c r="AT36" s="1" t="s">
        <v>194</v>
      </c>
      <c r="AU36" s="1" t="s">
        <v>195</v>
      </c>
      <c r="AV36" s="1" t="s">
        <v>196</v>
      </c>
      <c r="AW36" s="1" t="s">
        <v>681</v>
      </c>
      <c r="AX36" s="1" t="s">
        <v>682</v>
      </c>
      <c r="BA36" s="1">
        <v>0</v>
      </c>
      <c r="BB36" s="1">
        <v>0</v>
      </c>
      <c r="BC36" s="1" t="s">
        <v>683</v>
      </c>
      <c r="BD36" s="1" t="s">
        <v>200</v>
      </c>
      <c r="BE36" s="1" t="s">
        <v>201</v>
      </c>
      <c r="BF36" s="1" t="s">
        <v>202</v>
      </c>
      <c r="BG36" s="1" t="s">
        <v>130</v>
      </c>
      <c r="BH36" s="1" t="s">
        <v>131</v>
      </c>
      <c r="BI36" s="1" t="s">
        <v>142</v>
      </c>
      <c r="BJ36" s="2" t="s">
        <v>684</v>
      </c>
      <c r="BK36" s="1" t="s">
        <v>204</v>
      </c>
      <c r="BL36" s="1" t="s">
        <v>144</v>
      </c>
      <c r="BN36" s="1" t="s">
        <v>685</v>
      </c>
      <c r="BO36" s="1" t="s">
        <v>205</v>
      </c>
      <c r="BP36" s="1" t="s">
        <v>686</v>
      </c>
      <c r="BR36" s="1" t="s">
        <v>321</v>
      </c>
      <c r="BS36" s="1">
        <v>30956</v>
      </c>
      <c r="BT36" s="1" t="s">
        <v>435</v>
      </c>
      <c r="BU36" s="1">
        <v>0.94530000000000003</v>
      </c>
      <c r="BV36" s="1">
        <v>0</v>
      </c>
      <c r="BW36" s="1">
        <v>41177</v>
      </c>
      <c r="BX36" s="1">
        <v>41177.269999999997</v>
      </c>
      <c r="BY36" s="1">
        <v>1912</v>
      </c>
      <c r="BZ36" s="1" t="s">
        <v>208</v>
      </c>
      <c r="CA36" s="1" t="s">
        <v>209</v>
      </c>
      <c r="CB36" s="1" t="s">
        <v>210</v>
      </c>
      <c r="CD36" s="1" t="s">
        <v>150</v>
      </c>
      <c r="CE36" s="1" t="s">
        <v>128</v>
      </c>
      <c r="CF36" s="1">
        <v>1990</v>
      </c>
      <c r="CG36" s="1">
        <v>1984</v>
      </c>
      <c r="CI36" s="1" t="s">
        <v>209</v>
      </c>
      <c r="CJ36" s="1" t="s">
        <v>171</v>
      </c>
      <c r="CK36" s="1" t="s">
        <v>211</v>
      </c>
      <c r="CL36" s="1">
        <v>1</v>
      </c>
      <c r="CM36" s="1">
        <v>0</v>
      </c>
      <c r="CN36" s="1">
        <v>100</v>
      </c>
      <c r="CO36" s="1" t="s">
        <v>200</v>
      </c>
      <c r="CP36" s="1">
        <v>30317</v>
      </c>
      <c r="CQ36" s="1" t="s">
        <v>154</v>
      </c>
      <c r="CR36" s="1">
        <v>2019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2018</v>
      </c>
      <c r="DE36" s="6">
        <v>189649</v>
      </c>
      <c r="DF36" s="6">
        <v>0</v>
      </c>
      <c r="DG36" s="6">
        <v>127616</v>
      </c>
      <c r="DH36" s="6">
        <v>0</v>
      </c>
      <c r="DI36" s="6">
        <v>0</v>
      </c>
      <c r="DJ36" s="6">
        <v>0</v>
      </c>
      <c r="DK36" s="6">
        <v>317265</v>
      </c>
      <c r="DL36" s="6">
        <v>0</v>
      </c>
      <c r="DM36" s="6">
        <v>317265</v>
      </c>
      <c r="DN36" s="6">
        <v>55486</v>
      </c>
      <c r="DO36" s="6">
        <v>261779</v>
      </c>
      <c r="DP36" s="1">
        <v>0</v>
      </c>
      <c r="DQ36" s="1">
        <v>0</v>
      </c>
      <c r="DT36" s="1">
        <v>0</v>
      </c>
      <c r="DU36" s="3">
        <v>0.109990850813</v>
      </c>
      <c r="DV36" s="5">
        <f t="shared" si="4"/>
        <v>0.1164</v>
      </c>
      <c r="DW36" s="6">
        <f t="shared" si="5"/>
        <v>3.0991855458120465</v>
      </c>
      <c r="DX36" s="7">
        <f t="shared" si="6"/>
        <v>14848.82231628869</v>
      </c>
      <c r="DY36" s="8">
        <f t="shared" si="7"/>
        <v>1.5</v>
      </c>
      <c r="DZ36" s="6">
        <f>IF(ISNUMBER(MATCH(Q36,'Green Overlap Properties'!A:A,0)),MAX(DW36*DY36,12),MAX(3.5,Red_A_Coit_to_US_75!DW36*Red_A_Coit_to_US_75!DY36))</f>
        <v>12</v>
      </c>
      <c r="EA36" s="7">
        <f t="shared" si="8"/>
        <v>57494.417536971363</v>
      </c>
      <c r="EB36" s="7">
        <f t="shared" si="15"/>
        <v>71000</v>
      </c>
      <c r="EC36" s="7">
        <f t="shared" si="16"/>
        <v>0</v>
      </c>
      <c r="ED36" s="7">
        <f t="shared" si="11"/>
        <v>71000</v>
      </c>
      <c r="EE36" s="7">
        <f t="shared" si="12"/>
        <v>128500</v>
      </c>
    </row>
    <row r="37" spans="1:135" ht="28.8" x14ac:dyDescent="0.3">
      <c r="A37" s="1">
        <v>207</v>
      </c>
      <c r="B37" s="1" t="s">
        <v>123</v>
      </c>
      <c r="C37" s="1" t="s">
        <v>124</v>
      </c>
      <c r="D37" s="1" t="b">
        <f t="shared" si="2"/>
        <v>0</v>
      </c>
      <c r="E37" s="1" t="str">
        <f t="shared" si="3"/>
        <v>Residential</v>
      </c>
      <c r="F37" s="1">
        <v>4</v>
      </c>
      <c r="G37" s="1">
        <v>0</v>
      </c>
      <c r="H37" s="1">
        <v>0</v>
      </c>
      <c r="I37" s="1">
        <v>-1</v>
      </c>
      <c r="J37" s="1">
        <v>0</v>
      </c>
      <c r="M37" s="1">
        <v>1.1101803352999999E-3</v>
      </c>
      <c r="N37" s="1">
        <v>4.4597648559099999E-8</v>
      </c>
      <c r="O37" s="1">
        <v>217826</v>
      </c>
      <c r="P37" s="1">
        <v>227879</v>
      </c>
      <c r="Q37" s="1">
        <v>1587768</v>
      </c>
      <c r="R37" s="1" t="s">
        <v>687</v>
      </c>
      <c r="W37" s="1">
        <v>47656.845624599999</v>
      </c>
      <c r="X37" s="1">
        <v>962.72274713000002</v>
      </c>
      <c r="Y37" s="1">
        <v>47656.84375</v>
      </c>
      <c r="Z37" s="1">
        <v>962.72274713000002</v>
      </c>
      <c r="AE37" s="1" t="s">
        <v>688</v>
      </c>
      <c r="AF37" s="1">
        <v>1587768</v>
      </c>
      <c r="AG37" s="1" t="s">
        <v>687</v>
      </c>
      <c r="AH37" s="1" t="s">
        <v>689</v>
      </c>
      <c r="AI37" s="1" t="s">
        <v>128</v>
      </c>
      <c r="AJ37" s="1">
        <v>100</v>
      </c>
      <c r="AM37" s="1" t="s">
        <v>690</v>
      </c>
      <c r="AO37" s="1" t="s">
        <v>130</v>
      </c>
      <c r="AP37" s="1" t="s">
        <v>131</v>
      </c>
      <c r="AQ37" s="1" t="s">
        <v>192</v>
      </c>
      <c r="AR37" s="1" t="s">
        <v>133</v>
      </c>
      <c r="AS37" s="1" t="s">
        <v>193</v>
      </c>
      <c r="AT37" s="1" t="s">
        <v>194</v>
      </c>
      <c r="AU37" s="1" t="s">
        <v>195</v>
      </c>
      <c r="AV37" s="1" t="s">
        <v>196</v>
      </c>
      <c r="AW37" s="1" t="s">
        <v>619</v>
      </c>
      <c r="AX37" s="1" t="s">
        <v>691</v>
      </c>
      <c r="BA37" s="1">
        <v>0</v>
      </c>
      <c r="BB37" s="1">
        <v>0</v>
      </c>
      <c r="BC37" s="1" t="s">
        <v>692</v>
      </c>
      <c r="BD37" s="1" t="s">
        <v>200</v>
      </c>
      <c r="BE37" s="1" t="s">
        <v>201</v>
      </c>
      <c r="BF37" s="1" t="s">
        <v>202</v>
      </c>
      <c r="BG37" s="1" t="s">
        <v>130</v>
      </c>
      <c r="BH37" s="1" t="s">
        <v>131</v>
      </c>
      <c r="BI37" s="1" t="s">
        <v>142</v>
      </c>
      <c r="BJ37" s="2" t="s">
        <v>693</v>
      </c>
      <c r="BK37" s="1" t="s">
        <v>204</v>
      </c>
      <c r="BL37" s="1" t="s">
        <v>144</v>
      </c>
      <c r="BN37" s="1" t="s">
        <v>145</v>
      </c>
      <c r="BO37" s="1" t="s">
        <v>205</v>
      </c>
      <c r="BP37" s="1" t="s">
        <v>694</v>
      </c>
      <c r="BQ37" s="1" t="s">
        <v>695</v>
      </c>
      <c r="BR37" s="1" t="s">
        <v>321</v>
      </c>
      <c r="BS37" s="1">
        <v>35369</v>
      </c>
      <c r="BT37" s="1" t="s">
        <v>207</v>
      </c>
      <c r="BU37" s="1">
        <v>0.94540000000000002</v>
      </c>
      <c r="BV37" s="1">
        <v>0</v>
      </c>
      <c r="BW37" s="1">
        <v>41182</v>
      </c>
      <c r="BX37" s="1">
        <v>41181.620000000003</v>
      </c>
      <c r="BY37" s="1">
        <v>1953</v>
      </c>
      <c r="BZ37" s="1" t="s">
        <v>208</v>
      </c>
      <c r="CA37" s="1" t="s">
        <v>209</v>
      </c>
      <c r="CB37" s="1" t="s">
        <v>210</v>
      </c>
      <c r="CD37" s="1" t="s">
        <v>150</v>
      </c>
      <c r="CE37" s="1" t="s">
        <v>128</v>
      </c>
      <c r="CF37" s="1">
        <v>1990</v>
      </c>
      <c r="CG37" s="1">
        <v>1984</v>
      </c>
      <c r="CI37" s="1" t="s">
        <v>209</v>
      </c>
      <c r="CJ37" s="1" t="s">
        <v>152</v>
      </c>
      <c r="CK37" s="1" t="s">
        <v>211</v>
      </c>
      <c r="CL37" s="1">
        <v>1</v>
      </c>
      <c r="CM37" s="1">
        <v>0</v>
      </c>
      <c r="CN37" s="1">
        <v>100</v>
      </c>
      <c r="CO37" s="1" t="s">
        <v>200</v>
      </c>
      <c r="CP37" s="1">
        <v>30317</v>
      </c>
      <c r="CQ37" s="1" t="s">
        <v>154</v>
      </c>
      <c r="CR37" s="1">
        <v>2019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2018</v>
      </c>
      <c r="DE37" s="6">
        <v>184322</v>
      </c>
      <c r="DF37" s="6">
        <v>0</v>
      </c>
      <c r="DG37" s="6">
        <v>127629</v>
      </c>
      <c r="DH37" s="6">
        <v>0</v>
      </c>
      <c r="DI37" s="6">
        <v>0</v>
      </c>
      <c r="DJ37" s="6">
        <v>0</v>
      </c>
      <c r="DK37" s="6">
        <v>311951</v>
      </c>
      <c r="DL37" s="6">
        <v>0</v>
      </c>
      <c r="DM37" s="6">
        <v>311951</v>
      </c>
      <c r="DN37" s="6">
        <v>57198</v>
      </c>
      <c r="DO37" s="6">
        <v>254753</v>
      </c>
      <c r="DP37" s="1">
        <v>0</v>
      </c>
      <c r="DQ37" s="1">
        <v>0</v>
      </c>
      <c r="DT37" s="1">
        <v>0</v>
      </c>
      <c r="DU37" s="3">
        <v>0.11391244481899999</v>
      </c>
      <c r="DV37" s="5">
        <f t="shared" si="4"/>
        <v>0.1205</v>
      </c>
      <c r="DW37" s="6">
        <f t="shared" si="5"/>
        <v>3.0991738547439365</v>
      </c>
      <c r="DX37" s="7">
        <f t="shared" si="6"/>
        <v>15378.181544258548</v>
      </c>
      <c r="DY37" s="8">
        <f t="shared" si="7"/>
        <v>1.5</v>
      </c>
      <c r="DZ37" s="6">
        <f>IF(ISNUMBER(MATCH(Q37,'Green Overlap Properties'!A:A,0)),MAX(DW37*DY37,12),MAX(3.5,Red_A_Coit_to_US_75!DW37*Red_A_Coit_to_US_75!DY37))</f>
        <v>12</v>
      </c>
      <c r="EA37" s="7">
        <f t="shared" si="8"/>
        <v>59544.313155787677</v>
      </c>
      <c r="EB37" s="7">
        <f t="shared" si="15"/>
        <v>71000</v>
      </c>
      <c r="EC37" s="7">
        <f t="shared" si="16"/>
        <v>0</v>
      </c>
      <c r="ED37" s="7">
        <f t="shared" si="11"/>
        <v>71000</v>
      </c>
      <c r="EE37" s="7">
        <f t="shared" si="12"/>
        <v>130600</v>
      </c>
    </row>
    <row r="38" spans="1:135" ht="28.8" x14ac:dyDescent="0.3">
      <c r="A38" s="1">
        <v>287</v>
      </c>
      <c r="B38" s="1" t="s">
        <v>123</v>
      </c>
      <c r="C38" s="1" t="s">
        <v>124</v>
      </c>
      <c r="D38" s="1" t="b">
        <f t="shared" si="2"/>
        <v>0</v>
      </c>
      <c r="E38" s="1" t="str">
        <f t="shared" si="3"/>
        <v>Residential</v>
      </c>
      <c r="F38" s="1">
        <v>4</v>
      </c>
      <c r="G38" s="1">
        <v>0</v>
      </c>
      <c r="H38" s="1">
        <v>0</v>
      </c>
      <c r="I38" s="1">
        <v>-1</v>
      </c>
      <c r="J38" s="1">
        <v>0</v>
      </c>
      <c r="M38" s="1">
        <v>1.4557290983700001E-3</v>
      </c>
      <c r="N38" s="1">
        <v>5.8448336004400002E-8</v>
      </c>
      <c r="O38" s="1">
        <v>217827</v>
      </c>
      <c r="P38" s="1">
        <v>228563</v>
      </c>
      <c r="Q38" s="1">
        <v>1587786</v>
      </c>
      <c r="R38" s="1" t="s">
        <v>696</v>
      </c>
      <c r="W38" s="1">
        <v>45267.4788482</v>
      </c>
      <c r="X38" s="1">
        <v>1076.1056581099999</v>
      </c>
      <c r="Y38" s="1">
        <v>45267.4707031</v>
      </c>
      <c r="Z38" s="1">
        <v>1076.1055564400001</v>
      </c>
      <c r="AE38" s="1" t="s">
        <v>697</v>
      </c>
      <c r="AF38" s="1">
        <v>1587786</v>
      </c>
      <c r="AG38" s="1" t="s">
        <v>696</v>
      </c>
      <c r="AH38" s="1" t="s">
        <v>698</v>
      </c>
      <c r="AI38" s="1" t="s">
        <v>128</v>
      </c>
      <c r="AJ38" s="1">
        <v>100</v>
      </c>
      <c r="AM38" s="1" t="s">
        <v>699</v>
      </c>
      <c r="AO38" s="1" t="s">
        <v>442</v>
      </c>
      <c r="AP38" s="1" t="s">
        <v>131</v>
      </c>
      <c r="AQ38" s="1" t="s">
        <v>700</v>
      </c>
      <c r="AR38" s="1" t="s">
        <v>133</v>
      </c>
      <c r="AS38" s="1" t="s">
        <v>193</v>
      </c>
      <c r="AT38" s="1" t="s">
        <v>194</v>
      </c>
      <c r="AU38" s="1" t="s">
        <v>195</v>
      </c>
      <c r="AV38" s="1" t="s">
        <v>196</v>
      </c>
      <c r="AW38" s="1" t="s">
        <v>605</v>
      </c>
      <c r="AX38" s="1" t="s">
        <v>701</v>
      </c>
      <c r="BA38" s="1">
        <v>0</v>
      </c>
      <c r="BB38" s="1">
        <v>0</v>
      </c>
      <c r="BC38" s="1" t="s">
        <v>702</v>
      </c>
      <c r="BD38" s="1" t="s">
        <v>267</v>
      </c>
      <c r="BE38" s="1" t="s">
        <v>201</v>
      </c>
      <c r="BF38" s="1" t="s">
        <v>202</v>
      </c>
      <c r="BG38" s="1" t="s">
        <v>130</v>
      </c>
      <c r="BH38" s="1" t="s">
        <v>131</v>
      </c>
      <c r="BI38" s="1" t="s">
        <v>142</v>
      </c>
      <c r="BJ38" s="2" t="s">
        <v>703</v>
      </c>
      <c r="BK38" s="1" t="s">
        <v>204</v>
      </c>
      <c r="BL38" s="1" t="s">
        <v>144</v>
      </c>
      <c r="BO38" s="1" t="s">
        <v>205</v>
      </c>
      <c r="BP38" s="1" t="s">
        <v>704</v>
      </c>
      <c r="BR38" s="1" t="s">
        <v>321</v>
      </c>
      <c r="BS38" s="1">
        <v>30987</v>
      </c>
      <c r="BT38" s="1" t="s">
        <v>435</v>
      </c>
      <c r="BU38" s="1">
        <v>0.96099999999999997</v>
      </c>
      <c r="BV38" s="1">
        <v>0</v>
      </c>
      <c r="BW38" s="1">
        <v>41861</v>
      </c>
      <c r="BX38" s="1">
        <v>41861.160000000003</v>
      </c>
      <c r="BY38" s="1">
        <v>0</v>
      </c>
      <c r="BZ38" s="1" t="s">
        <v>208</v>
      </c>
      <c r="CA38" s="1" t="s">
        <v>705</v>
      </c>
      <c r="CD38" s="1" t="s">
        <v>150</v>
      </c>
      <c r="CE38" s="1" t="s">
        <v>128</v>
      </c>
      <c r="CF38" s="1">
        <v>0</v>
      </c>
      <c r="CG38" s="1">
        <v>0</v>
      </c>
      <c r="CI38" s="1" t="s">
        <v>705</v>
      </c>
      <c r="CL38" s="1">
        <v>0</v>
      </c>
      <c r="CM38" s="1">
        <v>0</v>
      </c>
      <c r="CN38" s="1">
        <v>0</v>
      </c>
      <c r="CO38" s="1" t="s">
        <v>200</v>
      </c>
      <c r="CP38" s="1">
        <v>30317</v>
      </c>
      <c r="CQ38" s="1" t="s">
        <v>154</v>
      </c>
      <c r="CR38" s="1">
        <v>2019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2018</v>
      </c>
      <c r="DE38" s="6">
        <v>0</v>
      </c>
      <c r="DF38" s="6">
        <v>0</v>
      </c>
      <c r="DG38" s="6">
        <v>0</v>
      </c>
      <c r="DH38" s="6">
        <v>129735</v>
      </c>
      <c r="DI38" s="6">
        <v>0</v>
      </c>
      <c r="DJ38" s="6">
        <v>0</v>
      </c>
      <c r="DK38" s="6">
        <v>129735</v>
      </c>
      <c r="DL38" s="6">
        <v>0</v>
      </c>
      <c r="DM38" s="6">
        <v>129735</v>
      </c>
      <c r="DN38" s="6">
        <v>0</v>
      </c>
      <c r="DO38" s="6">
        <v>129735</v>
      </c>
      <c r="DP38" s="1">
        <v>0</v>
      </c>
      <c r="DQ38" s="1">
        <v>0</v>
      </c>
      <c r="DT38" s="1">
        <v>0</v>
      </c>
      <c r="DU38" s="3">
        <v>0.14929028412199999</v>
      </c>
      <c r="DV38" s="5">
        <f t="shared" si="4"/>
        <v>0.15529999999999999</v>
      </c>
      <c r="DW38" s="6">
        <f t="shared" si="5"/>
        <v>3.0991735537190079</v>
      </c>
      <c r="DX38" s="7">
        <f t="shared" si="6"/>
        <v>20154.188356469997</v>
      </c>
      <c r="DY38" s="8">
        <f t="shared" si="7"/>
        <v>1.5</v>
      </c>
      <c r="DZ38" s="6">
        <f>IF(ISNUMBER(MATCH(Q38,'Green Overlap Properties'!A:A,0)),MAX(DW38*DY38,12),MAX(3.5,Red_A_Coit_to_US_75!DW38*Red_A_Coit_to_US_75!DY38))</f>
        <v>12</v>
      </c>
      <c r="EA38" s="7">
        <f t="shared" si="8"/>
        <v>78037.017316251833</v>
      </c>
      <c r="EB38" s="7">
        <f t="shared" si="15"/>
        <v>71000</v>
      </c>
      <c r="EC38" s="7">
        <f t="shared" si="16"/>
        <v>0</v>
      </c>
      <c r="ED38" s="7">
        <f t="shared" si="11"/>
        <v>71000</v>
      </c>
      <c r="EE38" s="7">
        <f t="shared" si="12"/>
        <v>149100</v>
      </c>
    </row>
    <row r="39" spans="1:135" ht="28.8" x14ac:dyDescent="0.3">
      <c r="A39" s="1">
        <v>63</v>
      </c>
      <c r="B39" s="1" t="s">
        <v>385</v>
      </c>
      <c r="C39" s="1" t="s">
        <v>386</v>
      </c>
      <c r="D39" s="1" t="b">
        <f t="shared" si="2"/>
        <v>1</v>
      </c>
      <c r="E39" s="1" t="str">
        <f t="shared" si="3"/>
        <v>Business</v>
      </c>
      <c r="F39" s="1">
        <v>2</v>
      </c>
      <c r="G39" s="1">
        <v>0</v>
      </c>
      <c r="H39" s="1">
        <v>0</v>
      </c>
      <c r="I39" s="1">
        <v>-1</v>
      </c>
      <c r="J39" s="1">
        <v>0</v>
      </c>
      <c r="M39" s="1">
        <v>2.3695165414199999E-3</v>
      </c>
      <c r="N39" s="1">
        <v>3.3798952571200001E-7</v>
      </c>
      <c r="O39" s="1">
        <v>240052</v>
      </c>
      <c r="P39" s="1">
        <v>243539</v>
      </c>
      <c r="Q39" s="1">
        <v>2664382</v>
      </c>
      <c r="R39" s="1" t="s">
        <v>706</v>
      </c>
      <c r="W39" s="1">
        <v>37669.245606199998</v>
      </c>
      <c r="X39" s="1">
        <v>807.40814086</v>
      </c>
      <c r="Y39" s="1">
        <v>37604.9804688</v>
      </c>
      <c r="Z39" s="1">
        <v>806.52159886000004</v>
      </c>
      <c r="AE39" s="1" t="s">
        <v>707</v>
      </c>
      <c r="AF39" s="1">
        <v>2664382</v>
      </c>
      <c r="AG39" s="1" t="s">
        <v>706</v>
      </c>
      <c r="AH39" s="1" t="s">
        <v>708</v>
      </c>
      <c r="AI39" s="1" t="s">
        <v>128</v>
      </c>
      <c r="AJ39" s="1">
        <v>100</v>
      </c>
      <c r="AK39" s="1" t="s">
        <v>709</v>
      </c>
      <c r="AL39" s="1" t="s">
        <v>710</v>
      </c>
      <c r="AM39" s="1" t="s">
        <v>711</v>
      </c>
      <c r="AO39" s="1" t="s">
        <v>712</v>
      </c>
      <c r="AP39" s="1" t="s">
        <v>234</v>
      </c>
      <c r="AQ39" s="1" t="s">
        <v>713</v>
      </c>
      <c r="AR39" s="1" t="s">
        <v>133</v>
      </c>
      <c r="AS39" s="1" t="s">
        <v>444</v>
      </c>
      <c r="AT39" s="1" t="s">
        <v>714</v>
      </c>
      <c r="AU39" s="1" t="s">
        <v>446</v>
      </c>
      <c r="AV39" s="1" t="s">
        <v>196</v>
      </c>
      <c r="AW39" s="1" t="s">
        <v>296</v>
      </c>
      <c r="AX39" s="1" t="s">
        <v>715</v>
      </c>
      <c r="AY39" s="1" t="s">
        <v>537</v>
      </c>
      <c r="BA39" s="1">
        <v>0</v>
      </c>
      <c r="BB39" s="1">
        <v>0</v>
      </c>
      <c r="BC39" s="1" t="s">
        <v>716</v>
      </c>
      <c r="BD39" s="1" t="s">
        <v>449</v>
      </c>
      <c r="BE39" s="1" t="s">
        <v>268</v>
      </c>
      <c r="BF39" s="1" t="s">
        <v>269</v>
      </c>
      <c r="BG39" s="1" t="s">
        <v>450</v>
      </c>
      <c r="BH39" s="1" t="s">
        <v>131</v>
      </c>
      <c r="BI39" s="1" t="s">
        <v>451</v>
      </c>
      <c r="BJ39" s="2" t="s">
        <v>717</v>
      </c>
      <c r="BK39" s="1" t="s">
        <v>453</v>
      </c>
      <c r="BL39" s="1" t="s">
        <v>144</v>
      </c>
      <c r="BO39" s="1" t="s">
        <v>454</v>
      </c>
      <c r="BR39" s="1" t="s">
        <v>718</v>
      </c>
      <c r="BS39" s="1">
        <v>41974</v>
      </c>
      <c r="BT39" s="1" t="s">
        <v>354</v>
      </c>
      <c r="BU39" s="1">
        <v>0.87929999999999997</v>
      </c>
      <c r="BV39" s="1">
        <v>0</v>
      </c>
      <c r="BW39" s="1">
        <v>38302.31</v>
      </c>
      <c r="BX39" s="1">
        <v>38302.31</v>
      </c>
      <c r="BY39" s="1">
        <v>8142</v>
      </c>
      <c r="BZ39" s="1" t="s">
        <v>719</v>
      </c>
      <c r="CA39" s="1" t="s">
        <v>276</v>
      </c>
      <c r="CB39" s="1" t="s">
        <v>720</v>
      </c>
      <c r="CC39" s="1" t="s">
        <v>719</v>
      </c>
      <c r="CD39" s="1" t="s">
        <v>150</v>
      </c>
      <c r="CE39" s="1" t="s">
        <v>279</v>
      </c>
      <c r="CF39" s="1">
        <v>2015</v>
      </c>
      <c r="CG39" s="1">
        <v>2010</v>
      </c>
      <c r="CI39" s="1" t="s">
        <v>276</v>
      </c>
      <c r="CL39" s="1">
        <v>1</v>
      </c>
      <c r="CM39" s="1">
        <v>0</v>
      </c>
      <c r="CN39" s="1">
        <v>100</v>
      </c>
      <c r="CO39" s="1" t="s">
        <v>200</v>
      </c>
      <c r="CP39" s="1">
        <v>40431</v>
      </c>
      <c r="CQ39" s="1" t="s">
        <v>154</v>
      </c>
      <c r="CR39" s="1">
        <v>2019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2018</v>
      </c>
      <c r="DE39" s="6">
        <v>0</v>
      </c>
      <c r="DF39" s="6">
        <v>684547</v>
      </c>
      <c r="DG39" s="6">
        <v>0</v>
      </c>
      <c r="DH39" s="6">
        <v>842651</v>
      </c>
      <c r="DI39" s="6">
        <v>0</v>
      </c>
      <c r="DJ39" s="6">
        <v>0</v>
      </c>
      <c r="DK39" s="6">
        <v>1527198</v>
      </c>
      <c r="DL39" s="6">
        <v>0</v>
      </c>
      <c r="DM39" s="6">
        <v>1527198</v>
      </c>
      <c r="DN39" s="6">
        <v>0</v>
      </c>
      <c r="DO39" s="6">
        <v>1527198</v>
      </c>
      <c r="DP39" s="1">
        <v>2011</v>
      </c>
      <c r="DQ39" s="1">
        <v>2645947</v>
      </c>
      <c r="DR39" s="1" t="s">
        <v>196</v>
      </c>
      <c r="DS39" s="1" t="s">
        <v>152</v>
      </c>
      <c r="DT39" s="1">
        <v>4.3320999999999996</v>
      </c>
      <c r="DU39" s="3">
        <v>0.86329485109299997</v>
      </c>
      <c r="DV39" s="5">
        <f t="shared" si="4"/>
        <v>1</v>
      </c>
      <c r="DW39" s="6">
        <f t="shared" si="5"/>
        <v>22.000004699455467</v>
      </c>
      <c r="DX39" s="7">
        <f t="shared" si="6"/>
        <v>827312.89842304797</v>
      </c>
      <c r="DY39" s="8">
        <f t="shared" si="7"/>
        <v>2.2000000000000002</v>
      </c>
      <c r="DZ39" s="6">
        <f>IF(ISNUMBER(MATCH(Q39,'Green Overlap Properties'!A:A,0)),MAX(DW39*DY39,12),MAX(3.5,Red_A_Coit_to_US_75!DW39*Red_A_Coit_to_US_75!DY39))</f>
        <v>48.400010338802034</v>
      </c>
      <c r="EA39" s="7">
        <f t="shared" si="8"/>
        <v>3359835.6</v>
      </c>
      <c r="EB39" s="7">
        <f t="shared" si="15"/>
        <v>105000</v>
      </c>
      <c r="EC39" s="7">
        <f t="shared" si="16"/>
        <v>224000</v>
      </c>
      <c r="ED39" s="7">
        <f t="shared" si="11"/>
        <v>329000</v>
      </c>
      <c r="EE39" s="7">
        <f t="shared" si="12"/>
        <v>3688900</v>
      </c>
    </row>
    <row r="40" spans="1:135" ht="28.8" x14ac:dyDescent="0.3">
      <c r="A40" s="1">
        <v>147</v>
      </c>
      <c r="B40" s="1" t="s">
        <v>459</v>
      </c>
      <c r="C40" s="1" t="s">
        <v>460</v>
      </c>
      <c r="D40" s="1" t="b">
        <f t="shared" si="2"/>
        <v>1</v>
      </c>
      <c r="E40" s="1" t="str">
        <f t="shared" si="3"/>
        <v>Residential</v>
      </c>
      <c r="F40" s="1">
        <v>3</v>
      </c>
      <c r="G40" s="1">
        <v>0</v>
      </c>
      <c r="H40" s="1">
        <v>0</v>
      </c>
      <c r="I40" s="1">
        <v>-1</v>
      </c>
      <c r="J40" s="1">
        <v>0</v>
      </c>
      <c r="M40" s="1">
        <v>3.6974897131299999E-3</v>
      </c>
      <c r="N40" s="1">
        <v>6.8529914392099998E-7</v>
      </c>
      <c r="O40" s="1">
        <v>244815</v>
      </c>
      <c r="P40" s="1">
        <v>253691</v>
      </c>
      <c r="Q40" s="1">
        <v>966057</v>
      </c>
      <c r="R40" s="1" t="s">
        <v>721</v>
      </c>
      <c r="W40" s="1">
        <v>76350.216678900004</v>
      </c>
      <c r="X40" s="1">
        <v>1189.48910703</v>
      </c>
      <c r="Y40" s="1">
        <v>76257.5390625</v>
      </c>
      <c r="Z40" s="1">
        <v>1189.5182761999999</v>
      </c>
      <c r="AE40" s="1" t="s">
        <v>722</v>
      </c>
      <c r="AF40" s="1">
        <v>966057</v>
      </c>
      <c r="AG40" s="1" t="s">
        <v>721</v>
      </c>
      <c r="AH40" s="1" t="s">
        <v>723</v>
      </c>
      <c r="AI40" s="1" t="s">
        <v>128</v>
      </c>
      <c r="AJ40" s="1">
        <v>100</v>
      </c>
      <c r="AM40" s="1" t="s">
        <v>724</v>
      </c>
      <c r="AO40" s="1" t="s">
        <v>130</v>
      </c>
      <c r="AP40" s="1" t="s">
        <v>131</v>
      </c>
      <c r="AQ40" s="1" t="s">
        <v>725</v>
      </c>
      <c r="AR40" s="1" t="s">
        <v>133</v>
      </c>
      <c r="AS40" s="1" t="s">
        <v>726</v>
      </c>
      <c r="AT40" s="1" t="s">
        <v>727</v>
      </c>
      <c r="AU40" s="1" t="s">
        <v>728</v>
      </c>
      <c r="AV40" s="1" t="s">
        <v>280</v>
      </c>
      <c r="AW40" s="1" t="s">
        <v>729</v>
      </c>
      <c r="AX40" s="1" t="s">
        <v>730</v>
      </c>
      <c r="BA40" s="1">
        <v>0</v>
      </c>
      <c r="BB40" s="1">
        <v>0</v>
      </c>
      <c r="BC40" s="1" t="s">
        <v>731</v>
      </c>
      <c r="BE40" s="1" t="s">
        <v>732</v>
      </c>
      <c r="BG40" s="1" t="s">
        <v>130</v>
      </c>
      <c r="BH40" s="1" t="s">
        <v>131</v>
      </c>
      <c r="BI40" s="1" t="s">
        <v>142</v>
      </c>
      <c r="BJ40" s="2" t="s">
        <v>733</v>
      </c>
      <c r="BL40" s="1" t="s">
        <v>144</v>
      </c>
      <c r="BN40" s="1" t="s">
        <v>145</v>
      </c>
      <c r="BO40" s="1" t="s">
        <v>146</v>
      </c>
      <c r="BT40" s="1" t="s">
        <v>734</v>
      </c>
      <c r="BU40" s="1">
        <v>1.75</v>
      </c>
      <c r="BV40" s="1">
        <v>0</v>
      </c>
      <c r="BW40" s="1">
        <v>76230</v>
      </c>
      <c r="BX40" s="1">
        <v>76230</v>
      </c>
      <c r="BY40" s="1">
        <v>1988</v>
      </c>
      <c r="BZ40" s="1" t="s">
        <v>735</v>
      </c>
      <c r="CA40" s="1" t="s">
        <v>209</v>
      </c>
      <c r="CB40" s="1" t="s">
        <v>581</v>
      </c>
      <c r="CD40" s="1" t="s">
        <v>150</v>
      </c>
      <c r="CE40" s="1" t="s">
        <v>128</v>
      </c>
      <c r="CF40" s="1">
        <v>1990</v>
      </c>
      <c r="CG40" s="1">
        <v>1973</v>
      </c>
      <c r="CI40" s="1" t="s">
        <v>209</v>
      </c>
      <c r="CJ40" s="1" t="s">
        <v>171</v>
      </c>
      <c r="CK40" s="1" t="s">
        <v>153</v>
      </c>
      <c r="CL40" s="1">
        <v>1</v>
      </c>
      <c r="CM40" s="1">
        <v>0</v>
      </c>
      <c r="CN40" s="1">
        <v>100</v>
      </c>
      <c r="CO40" s="1" t="s">
        <v>200</v>
      </c>
      <c r="CQ40" s="1" t="s">
        <v>154</v>
      </c>
      <c r="CR40" s="1">
        <v>2019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2018</v>
      </c>
      <c r="DE40" s="6">
        <v>152268</v>
      </c>
      <c r="DF40" s="6">
        <v>0</v>
      </c>
      <c r="DG40" s="6">
        <v>105000</v>
      </c>
      <c r="DH40" s="6">
        <v>0</v>
      </c>
      <c r="DI40" s="6">
        <v>0</v>
      </c>
      <c r="DJ40" s="6">
        <v>0</v>
      </c>
      <c r="DK40" s="6">
        <v>257268</v>
      </c>
      <c r="DL40" s="6">
        <v>0</v>
      </c>
      <c r="DM40" s="6">
        <v>257268</v>
      </c>
      <c r="DN40" s="6">
        <v>11433</v>
      </c>
      <c r="DO40" s="6">
        <v>245835</v>
      </c>
      <c r="DP40" s="1">
        <v>0</v>
      </c>
      <c r="DQ40" s="1">
        <v>0</v>
      </c>
      <c r="DT40" s="1">
        <v>0</v>
      </c>
      <c r="DU40" s="3">
        <v>1.7503793515499999</v>
      </c>
      <c r="DV40" s="5">
        <f t="shared" si="4"/>
        <v>1</v>
      </c>
      <c r="DW40" s="6">
        <f t="shared" si="5"/>
        <v>1.3774104683195592</v>
      </c>
      <c r="DX40" s="7">
        <f t="shared" si="6"/>
        <v>105022.76109299999</v>
      </c>
      <c r="DY40" s="8">
        <f t="shared" si="7"/>
        <v>1.5</v>
      </c>
      <c r="DZ40" s="6">
        <f>IF(ISNUMBER(MATCH(Q40,'Green Overlap Properties'!A:A,0)),MAX(DW40*DY40,12),MAX(3.5,Red_A_Coit_to_US_75!DW40*Red_A_Coit_to_US_75!DY40))</f>
        <v>12</v>
      </c>
      <c r="EA40" s="7">
        <f t="shared" si="8"/>
        <v>385902</v>
      </c>
      <c r="EB40" s="7">
        <f t="shared" si="15"/>
        <v>71000</v>
      </c>
      <c r="EC40" s="7">
        <f t="shared" si="16"/>
        <v>162000</v>
      </c>
      <c r="ED40" s="7">
        <f t="shared" si="11"/>
        <v>233000</v>
      </c>
      <c r="EE40" s="7">
        <f t="shared" si="12"/>
        <v>619000</v>
      </c>
    </row>
    <row r="41" spans="1:135" ht="28.8" x14ac:dyDescent="0.3">
      <c r="A41" s="1">
        <v>83</v>
      </c>
      <c r="B41" s="1" t="s">
        <v>385</v>
      </c>
      <c r="C41" s="1" t="s">
        <v>386</v>
      </c>
      <c r="D41" s="1" t="b">
        <f t="shared" si="2"/>
        <v>1</v>
      </c>
      <c r="E41" s="1" t="str">
        <f t="shared" si="3"/>
        <v>Business</v>
      </c>
      <c r="F41" s="1">
        <v>2</v>
      </c>
      <c r="G41" s="1">
        <v>0</v>
      </c>
      <c r="H41" s="1">
        <v>0</v>
      </c>
      <c r="I41" s="1">
        <v>-1</v>
      </c>
      <c r="J41" s="1">
        <v>0</v>
      </c>
      <c r="M41" s="1">
        <v>2.69791842101E-3</v>
      </c>
      <c r="N41" s="1">
        <v>3.7396173414199998E-7</v>
      </c>
      <c r="O41" s="1">
        <v>258865</v>
      </c>
      <c r="P41" s="1">
        <v>270723</v>
      </c>
      <c r="Q41" s="1">
        <v>965708</v>
      </c>
      <c r="R41" s="1" t="s">
        <v>736</v>
      </c>
      <c r="W41" s="1">
        <v>41954.069028899998</v>
      </c>
      <c r="X41" s="1">
        <v>918.03533480999999</v>
      </c>
      <c r="Y41" s="1">
        <v>41607.1601563</v>
      </c>
      <c r="Z41" s="1">
        <v>931.67801586999997</v>
      </c>
      <c r="AE41" s="1" t="s">
        <v>737</v>
      </c>
      <c r="AF41" s="1">
        <v>965708</v>
      </c>
      <c r="AG41" s="1" t="s">
        <v>736</v>
      </c>
      <c r="AH41" s="1" t="s">
        <v>738</v>
      </c>
      <c r="AI41" s="1" t="s">
        <v>128</v>
      </c>
      <c r="AJ41" s="1">
        <v>100</v>
      </c>
      <c r="AK41" s="1" t="s">
        <v>739</v>
      </c>
      <c r="AM41" s="1" t="s">
        <v>740</v>
      </c>
      <c r="AO41" s="1" t="s">
        <v>741</v>
      </c>
      <c r="AP41" s="1" t="s">
        <v>131</v>
      </c>
      <c r="AQ41" s="1" t="s">
        <v>742</v>
      </c>
      <c r="AR41" s="1" t="s">
        <v>133</v>
      </c>
      <c r="AS41" s="1" t="s">
        <v>743</v>
      </c>
      <c r="AT41" s="1" t="s">
        <v>744</v>
      </c>
      <c r="AU41" s="1" t="s">
        <v>745</v>
      </c>
      <c r="AW41" s="1" t="s">
        <v>466</v>
      </c>
      <c r="AX41" s="1" t="s">
        <v>746</v>
      </c>
      <c r="BA41" s="1">
        <v>0</v>
      </c>
      <c r="BB41" s="1">
        <v>0</v>
      </c>
      <c r="BC41" s="1" t="s">
        <v>747</v>
      </c>
      <c r="BD41" s="1" t="s">
        <v>267</v>
      </c>
      <c r="BE41" s="1" t="s">
        <v>268</v>
      </c>
      <c r="BF41" s="1" t="s">
        <v>269</v>
      </c>
      <c r="BG41" s="1" t="s">
        <v>130</v>
      </c>
      <c r="BH41" s="1" t="s">
        <v>131</v>
      </c>
      <c r="BI41" s="1" t="s">
        <v>142</v>
      </c>
      <c r="BJ41" s="2" t="s">
        <v>748</v>
      </c>
      <c r="BK41" s="1" t="s">
        <v>246</v>
      </c>
      <c r="BL41" s="1" t="s">
        <v>271</v>
      </c>
      <c r="BO41" s="1" t="s">
        <v>272</v>
      </c>
      <c r="BR41" s="1" t="s">
        <v>749</v>
      </c>
      <c r="BS41" s="1">
        <v>43220</v>
      </c>
      <c r="BT41" s="1" t="s">
        <v>354</v>
      </c>
      <c r="BU41" s="1">
        <v>0.93300000000000005</v>
      </c>
      <c r="BV41" s="1">
        <v>0</v>
      </c>
      <c r="BW41" s="1">
        <v>40641.480000000003</v>
      </c>
      <c r="BX41" s="1">
        <v>40641.480000000003</v>
      </c>
      <c r="BY41" s="1">
        <v>2240</v>
      </c>
      <c r="BZ41" s="1" t="s">
        <v>750</v>
      </c>
      <c r="CA41" s="1" t="s">
        <v>276</v>
      </c>
      <c r="CB41" s="1" t="s">
        <v>751</v>
      </c>
      <c r="CC41" s="1" t="s">
        <v>278</v>
      </c>
      <c r="CD41" s="1" t="s">
        <v>150</v>
      </c>
      <c r="CE41" s="1" t="s">
        <v>279</v>
      </c>
      <c r="CF41" s="1">
        <v>1992</v>
      </c>
      <c r="CG41" s="1">
        <v>1992</v>
      </c>
      <c r="CI41" s="1" t="s">
        <v>276</v>
      </c>
      <c r="CL41" s="1">
        <v>1</v>
      </c>
      <c r="CM41" s="1">
        <v>0</v>
      </c>
      <c r="CN41" s="1">
        <v>100</v>
      </c>
      <c r="CO41" s="1" t="s">
        <v>200</v>
      </c>
      <c r="CQ41" s="1" t="s">
        <v>154</v>
      </c>
      <c r="CR41" s="1">
        <v>2019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2018</v>
      </c>
      <c r="DE41" s="6">
        <v>0</v>
      </c>
      <c r="DF41" s="6">
        <v>95122</v>
      </c>
      <c r="DG41" s="6">
        <v>0</v>
      </c>
      <c r="DH41" s="6">
        <v>670584</v>
      </c>
      <c r="DI41" s="6">
        <v>0</v>
      </c>
      <c r="DJ41" s="6">
        <v>0</v>
      </c>
      <c r="DK41" s="6">
        <v>765706</v>
      </c>
      <c r="DL41" s="6">
        <v>0</v>
      </c>
      <c r="DM41" s="6">
        <v>765706</v>
      </c>
      <c r="DN41" s="6">
        <v>0</v>
      </c>
      <c r="DO41" s="6">
        <v>765706</v>
      </c>
      <c r="DP41" s="1">
        <v>0</v>
      </c>
      <c r="DQ41" s="1">
        <v>0</v>
      </c>
      <c r="DT41" s="1">
        <v>0</v>
      </c>
      <c r="DU41" s="3">
        <v>0.955173035344</v>
      </c>
      <c r="DV41" s="5">
        <f t="shared" si="4"/>
        <v>1</v>
      </c>
      <c r="DW41" s="6">
        <f t="shared" si="5"/>
        <v>16.499989665730677</v>
      </c>
      <c r="DX41" s="7">
        <f t="shared" si="6"/>
        <v>686520.63744171592</v>
      </c>
      <c r="DY41" s="8">
        <f t="shared" si="7"/>
        <v>2.2000000000000002</v>
      </c>
      <c r="DZ41" s="6">
        <f>IF(ISNUMBER(MATCH(Q41,'Green Overlap Properties'!A:A,0)),MAX(DW41*DY41,12),MAX(3.5,Red_A_Coit_to_US_75!DW41*Red_A_Coit_to_US_75!DY41))</f>
        <v>36.299977264607492</v>
      </c>
      <c r="EA41" s="7">
        <f t="shared" si="8"/>
        <v>1684553.2000000002</v>
      </c>
      <c r="EB41" s="7">
        <f t="shared" si="15"/>
        <v>105000</v>
      </c>
      <c r="EC41" s="7">
        <f t="shared" si="16"/>
        <v>224000</v>
      </c>
      <c r="ED41" s="7">
        <f t="shared" si="11"/>
        <v>329000</v>
      </c>
      <c r="EE41" s="7">
        <f t="shared" si="12"/>
        <v>2013600</v>
      </c>
    </row>
    <row r="42" spans="1:135" ht="28.8" x14ac:dyDescent="0.3">
      <c r="A42" s="1">
        <v>219</v>
      </c>
      <c r="B42" s="1" t="s">
        <v>123</v>
      </c>
      <c r="C42" s="1" t="s">
        <v>124</v>
      </c>
      <c r="D42" s="1" t="b">
        <f t="shared" si="2"/>
        <v>0</v>
      </c>
      <c r="E42" s="1" t="str">
        <f t="shared" si="3"/>
        <v>Residential</v>
      </c>
      <c r="F42" s="1">
        <v>4</v>
      </c>
      <c r="G42" s="1">
        <v>0</v>
      </c>
      <c r="H42" s="1">
        <v>0</v>
      </c>
      <c r="I42" s="1">
        <v>-1</v>
      </c>
      <c r="J42" s="1">
        <v>0</v>
      </c>
      <c r="M42" s="1">
        <v>3.1585118526199999E-3</v>
      </c>
      <c r="N42" s="1">
        <v>3.6319278071499998E-7</v>
      </c>
      <c r="O42" s="1">
        <v>258877</v>
      </c>
      <c r="P42" s="1">
        <v>268528</v>
      </c>
      <c r="Q42" s="1">
        <v>973566</v>
      </c>
      <c r="R42" s="1" t="s">
        <v>752</v>
      </c>
      <c r="W42" s="1">
        <v>625712.11415200005</v>
      </c>
      <c r="X42" s="1">
        <v>3593.6070762700001</v>
      </c>
      <c r="Y42" s="1">
        <v>625688.44726599997</v>
      </c>
      <c r="Z42" s="1">
        <v>3593.6070782400002</v>
      </c>
      <c r="AE42" s="1" t="s">
        <v>753</v>
      </c>
      <c r="AF42" s="1">
        <v>973566</v>
      </c>
      <c r="AG42" s="1" t="s">
        <v>752</v>
      </c>
      <c r="AH42" s="1" t="s">
        <v>754</v>
      </c>
      <c r="AI42" s="1" t="s">
        <v>128</v>
      </c>
      <c r="AJ42" s="1">
        <v>100</v>
      </c>
      <c r="AM42" s="1" t="s">
        <v>755</v>
      </c>
      <c r="AO42" s="1" t="s">
        <v>130</v>
      </c>
      <c r="AP42" s="1" t="s">
        <v>131</v>
      </c>
      <c r="AQ42" s="1" t="s">
        <v>756</v>
      </c>
      <c r="AR42" s="1" t="s">
        <v>133</v>
      </c>
      <c r="AS42" s="1" t="s">
        <v>160</v>
      </c>
      <c r="AT42" s="1" t="s">
        <v>161</v>
      </c>
      <c r="AU42" s="1" t="s">
        <v>162</v>
      </c>
      <c r="AW42" s="1" t="s">
        <v>619</v>
      </c>
      <c r="AX42" s="1" t="s">
        <v>757</v>
      </c>
      <c r="BA42" s="1">
        <v>0</v>
      </c>
      <c r="BB42" s="1">
        <v>0</v>
      </c>
      <c r="BC42" s="1" t="s">
        <v>758</v>
      </c>
      <c r="BE42" s="1" t="s">
        <v>166</v>
      </c>
      <c r="BG42" s="1" t="s">
        <v>130</v>
      </c>
      <c r="BH42" s="1" t="s">
        <v>131</v>
      </c>
      <c r="BI42" s="1" t="s">
        <v>142</v>
      </c>
      <c r="BJ42" s="2" t="s">
        <v>759</v>
      </c>
      <c r="BL42" s="1" t="s">
        <v>144</v>
      </c>
      <c r="BN42" s="1" t="s">
        <v>145</v>
      </c>
      <c r="BO42" s="1" t="s">
        <v>146</v>
      </c>
      <c r="BR42" s="1" t="s">
        <v>760</v>
      </c>
      <c r="BS42" s="1">
        <v>41148</v>
      </c>
      <c r="BT42" s="1" t="s">
        <v>354</v>
      </c>
      <c r="BU42" s="1">
        <v>14.36</v>
      </c>
      <c r="BV42" s="1">
        <v>0</v>
      </c>
      <c r="BW42" s="1">
        <v>625521.6</v>
      </c>
      <c r="BX42" s="1">
        <v>625521.6</v>
      </c>
      <c r="BY42" s="1">
        <v>5434</v>
      </c>
      <c r="BZ42" s="1" t="s">
        <v>761</v>
      </c>
      <c r="CA42" s="1" t="s">
        <v>148</v>
      </c>
      <c r="CB42" s="1" t="s">
        <v>762</v>
      </c>
      <c r="CD42" s="1" t="s">
        <v>150</v>
      </c>
      <c r="CE42" s="1" t="s">
        <v>128</v>
      </c>
      <c r="CF42" s="1">
        <v>2012</v>
      </c>
      <c r="CG42" s="1">
        <v>2012</v>
      </c>
      <c r="CI42" s="1" t="s">
        <v>170</v>
      </c>
      <c r="CJ42" s="1" t="s">
        <v>681</v>
      </c>
      <c r="CK42" s="1" t="s">
        <v>172</v>
      </c>
      <c r="CL42" s="1">
        <v>1</v>
      </c>
      <c r="CM42" s="1">
        <v>0</v>
      </c>
      <c r="CN42" s="1">
        <v>100</v>
      </c>
      <c r="CO42" s="1" t="s">
        <v>133</v>
      </c>
      <c r="CQ42" s="1" t="s">
        <v>154</v>
      </c>
      <c r="CR42" s="1">
        <v>2019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2018</v>
      </c>
      <c r="DE42" s="6">
        <v>814495</v>
      </c>
      <c r="DF42" s="6">
        <v>54209</v>
      </c>
      <c r="DG42" s="6">
        <v>0</v>
      </c>
      <c r="DH42" s="6">
        <v>75000</v>
      </c>
      <c r="DI42" s="6">
        <v>1775</v>
      </c>
      <c r="DJ42" s="6">
        <v>643000</v>
      </c>
      <c r="DK42" s="6">
        <v>1586704</v>
      </c>
      <c r="DL42" s="6">
        <v>641225</v>
      </c>
      <c r="DM42" s="6">
        <v>945479</v>
      </c>
      <c r="DN42" s="6">
        <v>0</v>
      </c>
      <c r="DO42" s="6">
        <v>945479</v>
      </c>
      <c r="DP42" s="1">
        <v>0</v>
      </c>
      <c r="DQ42" s="1">
        <v>0</v>
      </c>
      <c r="DT42" s="1">
        <v>0</v>
      </c>
      <c r="DU42" s="3">
        <v>0.92746023852699999</v>
      </c>
      <c r="DV42" s="5">
        <f t="shared" si="4"/>
        <v>6.4600000000000005E-2</v>
      </c>
      <c r="DW42" s="6">
        <f t="shared" si="5"/>
        <v>1.1478420569329661</v>
      </c>
      <c r="DX42" s="7">
        <f t="shared" si="6"/>
        <v>46373.011926350009</v>
      </c>
      <c r="DY42" s="8">
        <f t="shared" si="7"/>
        <v>1.5</v>
      </c>
      <c r="DZ42" s="6">
        <f>IF(ISNUMBER(MATCH(Q42,'Green Overlap Properties'!A:A,0)),MAX(DW42*DY42,12),MAX(3.5,Red_A_Coit_to_US_75!DW42*Red_A_Coit_to_US_75!DY42))</f>
        <v>3.5</v>
      </c>
      <c r="EA42" s="7">
        <f t="shared" si="8"/>
        <v>141400.58796582642</v>
      </c>
      <c r="EB42" s="7">
        <f t="shared" si="15"/>
        <v>71000</v>
      </c>
      <c r="EC42" s="7">
        <f t="shared" si="16"/>
        <v>0</v>
      </c>
      <c r="ED42" s="7">
        <f t="shared" si="11"/>
        <v>71000</v>
      </c>
      <c r="EE42" s="7">
        <f t="shared" si="12"/>
        <v>212500</v>
      </c>
    </row>
    <row r="43" spans="1:135" ht="28.8" x14ac:dyDescent="0.3">
      <c r="A43" s="1">
        <v>225</v>
      </c>
      <c r="B43" s="1" t="s">
        <v>123</v>
      </c>
      <c r="C43" s="1" t="s">
        <v>124</v>
      </c>
      <c r="D43" s="1" t="b">
        <f t="shared" si="2"/>
        <v>0</v>
      </c>
      <c r="E43" s="1" t="str">
        <f t="shared" si="3"/>
        <v>Residential</v>
      </c>
      <c r="F43" s="1">
        <v>4</v>
      </c>
      <c r="G43" s="1">
        <v>0</v>
      </c>
      <c r="H43" s="1">
        <v>0</v>
      </c>
      <c r="I43" s="1">
        <v>-1</v>
      </c>
      <c r="J43" s="1">
        <v>0</v>
      </c>
      <c r="M43" s="1">
        <v>1.8433277939999999E-3</v>
      </c>
      <c r="N43" s="1">
        <v>6.2573930409999998E-8</v>
      </c>
      <c r="O43" s="1">
        <v>260867</v>
      </c>
      <c r="P43" s="1">
        <v>268335</v>
      </c>
      <c r="Q43" s="1">
        <v>1933876</v>
      </c>
      <c r="R43" s="1" t="s">
        <v>763</v>
      </c>
      <c r="W43" s="1">
        <v>230073.061086</v>
      </c>
      <c r="X43" s="1">
        <v>2947.77000155</v>
      </c>
      <c r="Y43" s="1">
        <v>230073.056641</v>
      </c>
      <c r="Z43" s="1">
        <v>2947.77000155</v>
      </c>
      <c r="AE43" s="1" t="s">
        <v>764</v>
      </c>
      <c r="AF43" s="1">
        <v>1933876</v>
      </c>
      <c r="AG43" s="1" t="s">
        <v>763</v>
      </c>
      <c r="AH43" s="1" t="s">
        <v>765</v>
      </c>
      <c r="AI43" s="1" t="s">
        <v>128</v>
      </c>
      <c r="AJ43" s="1">
        <v>100</v>
      </c>
      <c r="AM43" s="1" t="s">
        <v>766</v>
      </c>
      <c r="AO43" s="1" t="s">
        <v>130</v>
      </c>
      <c r="AP43" s="1" t="s">
        <v>131</v>
      </c>
      <c r="AQ43" s="1" t="s">
        <v>767</v>
      </c>
      <c r="AR43" s="1" t="s">
        <v>133</v>
      </c>
      <c r="AS43" s="1" t="s">
        <v>147</v>
      </c>
      <c r="AT43" s="1" t="s">
        <v>179</v>
      </c>
      <c r="AU43" s="1" t="s">
        <v>180</v>
      </c>
      <c r="AW43" s="1" t="s">
        <v>768</v>
      </c>
      <c r="AX43" s="1" t="s">
        <v>769</v>
      </c>
      <c r="BA43" s="1">
        <v>0</v>
      </c>
      <c r="BB43" s="1">
        <v>0</v>
      </c>
      <c r="BC43" s="1" t="s">
        <v>770</v>
      </c>
      <c r="BE43" s="1" t="s">
        <v>183</v>
      </c>
      <c r="BG43" s="1" t="s">
        <v>130</v>
      </c>
      <c r="BH43" s="1" t="s">
        <v>131</v>
      </c>
      <c r="BI43" s="1" t="s">
        <v>142</v>
      </c>
      <c r="BJ43" s="2" t="s">
        <v>771</v>
      </c>
      <c r="BL43" s="1" t="s">
        <v>144</v>
      </c>
      <c r="BN43" s="1" t="s">
        <v>145</v>
      </c>
      <c r="BO43" s="1" t="s">
        <v>146</v>
      </c>
      <c r="BP43" s="1" t="s">
        <v>772</v>
      </c>
      <c r="BQ43" s="1" t="s">
        <v>773</v>
      </c>
      <c r="BR43" s="1" t="s">
        <v>321</v>
      </c>
      <c r="BS43" s="1">
        <v>36787</v>
      </c>
      <c r="BT43" s="1" t="s">
        <v>207</v>
      </c>
      <c r="BU43" s="1">
        <v>5.0010000000000003</v>
      </c>
      <c r="BV43" s="1">
        <v>0</v>
      </c>
      <c r="BW43" s="1">
        <v>217844</v>
      </c>
      <c r="BX43" s="1">
        <v>217843.56</v>
      </c>
      <c r="BY43" s="1">
        <v>3908</v>
      </c>
      <c r="BZ43" s="1" t="s">
        <v>147</v>
      </c>
      <c r="CA43" s="1" t="s">
        <v>209</v>
      </c>
      <c r="CB43" s="1" t="s">
        <v>169</v>
      </c>
      <c r="CD43" s="1" t="s">
        <v>150</v>
      </c>
      <c r="CE43" s="1" t="s">
        <v>128</v>
      </c>
      <c r="CF43" s="1">
        <v>1998</v>
      </c>
      <c r="CG43" s="1">
        <v>1998</v>
      </c>
      <c r="CI43" s="1" t="s">
        <v>209</v>
      </c>
      <c r="CJ43" s="1" t="s">
        <v>171</v>
      </c>
      <c r="CK43" s="1" t="s">
        <v>172</v>
      </c>
      <c r="CL43" s="1">
        <v>2</v>
      </c>
      <c r="CM43" s="1">
        <v>0</v>
      </c>
      <c r="CN43" s="1">
        <v>100</v>
      </c>
      <c r="CO43" s="1" t="s">
        <v>133</v>
      </c>
      <c r="CP43" s="1">
        <v>31413</v>
      </c>
      <c r="CQ43" s="1" t="s">
        <v>154</v>
      </c>
      <c r="CR43" s="1">
        <v>2019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2018</v>
      </c>
      <c r="DE43" s="6">
        <v>316878</v>
      </c>
      <c r="DF43" s="6">
        <v>0</v>
      </c>
      <c r="DG43" s="6">
        <v>225045</v>
      </c>
      <c r="DH43" s="6">
        <v>0</v>
      </c>
      <c r="DI43" s="6">
        <v>0</v>
      </c>
      <c r="DJ43" s="6">
        <v>0</v>
      </c>
      <c r="DK43" s="6">
        <v>541923</v>
      </c>
      <c r="DL43" s="6">
        <v>0</v>
      </c>
      <c r="DM43" s="6">
        <v>541923</v>
      </c>
      <c r="DN43" s="6">
        <v>0</v>
      </c>
      <c r="DO43" s="6">
        <v>541923</v>
      </c>
      <c r="DP43" s="1">
        <v>0</v>
      </c>
      <c r="DQ43" s="1">
        <v>0</v>
      </c>
      <c r="DT43" s="1">
        <v>0</v>
      </c>
      <c r="DU43" s="3">
        <v>0.15977589977199999</v>
      </c>
      <c r="DV43" s="5">
        <f t="shared" si="4"/>
        <v>3.1899999999999998E-2</v>
      </c>
      <c r="DW43" s="6">
        <f t="shared" si="5"/>
        <v>1.0330578512396695</v>
      </c>
      <c r="DX43" s="7">
        <f t="shared" si="6"/>
        <v>7189.9154897400003</v>
      </c>
      <c r="DY43" s="8">
        <f t="shared" si="7"/>
        <v>1.5</v>
      </c>
      <c r="DZ43" s="6">
        <f>IF(ISNUMBER(MATCH(Q43,'Green Overlap Properties'!A:A,0)),MAX(DW43*DY43,12),MAX(3.5,Red_A_Coit_to_US_75!DW43*Red_A_Coit_to_US_75!DY43))</f>
        <v>3.5</v>
      </c>
      <c r="EA43" s="7">
        <f t="shared" si="8"/>
        <v>24359.433679239119</v>
      </c>
      <c r="EB43" s="7">
        <f t="shared" si="15"/>
        <v>71000</v>
      </c>
      <c r="EC43" s="7">
        <f t="shared" si="16"/>
        <v>0</v>
      </c>
      <c r="ED43" s="7">
        <f t="shared" si="11"/>
        <v>71000</v>
      </c>
      <c r="EE43" s="7">
        <f t="shared" si="12"/>
        <v>95400</v>
      </c>
    </row>
    <row r="44" spans="1:135" ht="28.8" x14ac:dyDescent="0.3">
      <c r="A44" s="1">
        <v>61</v>
      </c>
      <c r="B44" s="1" t="s">
        <v>774</v>
      </c>
      <c r="C44" s="1" t="s">
        <v>775</v>
      </c>
      <c r="D44" s="1" t="b">
        <f t="shared" si="2"/>
        <v>1</v>
      </c>
      <c r="E44" s="1" t="str">
        <f t="shared" si="3"/>
        <v>Business</v>
      </c>
      <c r="F44" s="1">
        <v>1</v>
      </c>
      <c r="G44" s="1">
        <v>0</v>
      </c>
      <c r="H44" s="1">
        <v>0</v>
      </c>
      <c r="I44" s="1">
        <v>-1</v>
      </c>
      <c r="J44" s="1">
        <v>0</v>
      </c>
      <c r="M44" s="1">
        <v>1.4625793175600001E-3</v>
      </c>
      <c r="N44" s="1">
        <v>8.3737383925400002E-8</v>
      </c>
      <c r="O44" s="1">
        <v>263928</v>
      </c>
      <c r="P44" s="1">
        <v>274826</v>
      </c>
      <c r="Q44" s="1">
        <v>2101753</v>
      </c>
      <c r="R44" s="1" t="s">
        <v>776</v>
      </c>
      <c r="W44" s="1">
        <v>284373.56018099998</v>
      </c>
      <c r="X44" s="1">
        <v>2612.83138353</v>
      </c>
      <c r="Y44" s="1">
        <v>284378.976563</v>
      </c>
      <c r="Z44" s="1">
        <v>2612.8313778800002</v>
      </c>
      <c r="AE44" s="1" t="s">
        <v>777</v>
      </c>
      <c r="AF44" s="1">
        <v>2101753</v>
      </c>
      <c r="AG44" s="1" t="s">
        <v>776</v>
      </c>
      <c r="AH44" s="1" t="s">
        <v>778</v>
      </c>
      <c r="AI44" s="1" t="s">
        <v>128</v>
      </c>
      <c r="AJ44" s="1">
        <v>100</v>
      </c>
      <c r="AK44" s="1" t="s">
        <v>779</v>
      </c>
      <c r="AM44" s="1" t="s">
        <v>780</v>
      </c>
      <c r="AO44" s="1" t="s">
        <v>130</v>
      </c>
      <c r="AP44" s="1" t="s">
        <v>131</v>
      </c>
      <c r="AQ44" s="1" t="s">
        <v>781</v>
      </c>
      <c r="AR44" s="1" t="s">
        <v>133</v>
      </c>
      <c r="AS44" s="1" t="s">
        <v>782</v>
      </c>
      <c r="AT44" s="1" t="s">
        <v>525</v>
      </c>
      <c r="AU44" s="1" t="s">
        <v>783</v>
      </c>
      <c r="AW44" s="1" t="s">
        <v>784</v>
      </c>
      <c r="AX44" s="1" t="s">
        <v>785</v>
      </c>
      <c r="BA44" s="1">
        <v>0</v>
      </c>
      <c r="BB44" s="1">
        <v>0</v>
      </c>
      <c r="BC44" s="1" t="s">
        <v>786</v>
      </c>
      <c r="BE44" s="1" t="s">
        <v>787</v>
      </c>
      <c r="BF44" s="1" t="s">
        <v>269</v>
      </c>
      <c r="BG44" s="1" t="s">
        <v>130</v>
      </c>
      <c r="BH44" s="1" t="s">
        <v>131</v>
      </c>
      <c r="BI44" s="1" t="s">
        <v>142</v>
      </c>
      <c r="BJ44" s="2" t="s">
        <v>788</v>
      </c>
      <c r="BL44" s="1" t="s">
        <v>144</v>
      </c>
      <c r="BO44" s="1" t="s">
        <v>146</v>
      </c>
      <c r="BR44" s="1" t="s">
        <v>789</v>
      </c>
      <c r="BS44" s="1">
        <v>41515</v>
      </c>
      <c r="BT44" s="1" t="s">
        <v>207</v>
      </c>
      <c r="BU44" s="1">
        <v>6.5</v>
      </c>
      <c r="BV44" s="1">
        <v>0</v>
      </c>
      <c r="BW44" s="1">
        <v>283140</v>
      </c>
      <c r="BX44" s="1">
        <v>283140</v>
      </c>
      <c r="BY44" s="1">
        <v>84049</v>
      </c>
      <c r="BZ44" s="1" t="s">
        <v>790</v>
      </c>
      <c r="CA44" s="1" t="s">
        <v>323</v>
      </c>
      <c r="CB44" s="1" t="s">
        <v>324</v>
      </c>
      <c r="CC44" s="1" t="s">
        <v>369</v>
      </c>
      <c r="CD44" s="1" t="s">
        <v>150</v>
      </c>
      <c r="CE44" s="1" t="s">
        <v>279</v>
      </c>
      <c r="CF44" s="1">
        <v>2004</v>
      </c>
      <c r="CG44" s="1">
        <v>2004</v>
      </c>
      <c r="CI44" s="1" t="s">
        <v>323</v>
      </c>
      <c r="CL44" s="1">
        <v>1</v>
      </c>
      <c r="CM44" s="1">
        <v>0</v>
      </c>
      <c r="CN44" s="1">
        <v>100</v>
      </c>
      <c r="CO44" s="1" t="s">
        <v>200</v>
      </c>
      <c r="CP44" s="1">
        <v>36721</v>
      </c>
      <c r="CQ44" s="1" t="s">
        <v>154</v>
      </c>
      <c r="CR44" s="1">
        <v>2019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2018</v>
      </c>
      <c r="DE44" s="6">
        <v>0</v>
      </c>
      <c r="DF44" s="6">
        <v>3630039</v>
      </c>
      <c r="DG44" s="6">
        <v>0</v>
      </c>
      <c r="DH44" s="6">
        <v>2123550</v>
      </c>
      <c r="DI44" s="6">
        <v>0</v>
      </c>
      <c r="DJ44" s="6">
        <v>0</v>
      </c>
      <c r="DK44" s="6">
        <v>5753589</v>
      </c>
      <c r="DL44" s="6">
        <v>0</v>
      </c>
      <c r="DM44" s="6">
        <v>5753589</v>
      </c>
      <c r="DN44" s="6">
        <v>0</v>
      </c>
      <c r="DO44" s="6">
        <v>5753589</v>
      </c>
      <c r="DP44" s="1">
        <v>0</v>
      </c>
      <c r="DQ44" s="1">
        <v>0</v>
      </c>
      <c r="DT44" s="1">
        <v>0</v>
      </c>
      <c r="DU44" s="3">
        <v>0.213884556768</v>
      </c>
      <c r="DV44" s="5">
        <f t="shared" si="4"/>
        <v>3.2899999999999999E-2</v>
      </c>
      <c r="DW44" s="6">
        <f t="shared" si="5"/>
        <v>7.5</v>
      </c>
      <c r="DX44" s="7">
        <f t="shared" si="6"/>
        <v>69876.084696105594</v>
      </c>
      <c r="DY44" s="8">
        <f t="shared" si="7"/>
        <v>2.2000000000000002</v>
      </c>
      <c r="DZ44" s="6">
        <f>IF(ISNUMBER(MATCH(Q44,'Green Overlap Properties'!A:A,0)),MAX(DW44*DY44,12),MAX(3.5,Red_A_Coit_to_US_75!DW44*Red_A_Coit_to_US_75!DY44))</f>
        <v>16.5</v>
      </c>
      <c r="EA44" s="7">
        <f t="shared" si="8"/>
        <v>12657895.800000001</v>
      </c>
      <c r="EB44" s="7">
        <f t="shared" si="15"/>
        <v>105000</v>
      </c>
      <c r="EC44" s="7">
        <f t="shared" si="16"/>
        <v>224000</v>
      </c>
      <c r="ED44" s="7">
        <f t="shared" si="11"/>
        <v>329000</v>
      </c>
      <c r="EE44" s="7">
        <f t="shared" si="12"/>
        <v>12986900</v>
      </c>
    </row>
    <row r="45" spans="1:135" ht="28.8" x14ac:dyDescent="0.3">
      <c r="A45" s="1">
        <v>215</v>
      </c>
      <c r="B45" s="1" t="s">
        <v>123</v>
      </c>
      <c r="C45" s="1" t="s">
        <v>124</v>
      </c>
      <c r="D45" s="1" t="b">
        <f t="shared" si="2"/>
        <v>0</v>
      </c>
      <c r="E45" s="1" t="str">
        <f t="shared" si="3"/>
        <v>Residential</v>
      </c>
      <c r="F45" s="1">
        <v>4</v>
      </c>
      <c r="G45" s="1">
        <v>0</v>
      </c>
      <c r="H45" s="1">
        <v>0</v>
      </c>
      <c r="I45" s="1">
        <v>-1</v>
      </c>
      <c r="J45" s="1">
        <v>0</v>
      </c>
      <c r="M45" s="1">
        <v>9.8717699662200006E-3</v>
      </c>
      <c r="N45" s="1">
        <v>4.3275174604200003E-6</v>
      </c>
      <c r="O45" s="1">
        <v>264350</v>
      </c>
      <c r="P45" s="1">
        <v>267140</v>
      </c>
      <c r="Q45" s="1">
        <v>2120711</v>
      </c>
      <c r="R45" s="1" t="s">
        <v>791</v>
      </c>
      <c r="W45" s="1">
        <v>1342268.5106500001</v>
      </c>
      <c r="X45" s="1">
        <v>5083.0911820900001</v>
      </c>
      <c r="Y45" s="1">
        <v>1342522.5996099999</v>
      </c>
      <c r="Z45" s="1">
        <v>5083.2470716999997</v>
      </c>
      <c r="AE45" s="1" t="s">
        <v>792</v>
      </c>
      <c r="AF45" s="1">
        <v>2120711</v>
      </c>
      <c r="AG45" s="1" t="s">
        <v>791</v>
      </c>
      <c r="AH45" s="1" t="s">
        <v>793</v>
      </c>
      <c r="AI45" s="1" t="s">
        <v>128</v>
      </c>
      <c r="AJ45" s="1">
        <v>100</v>
      </c>
      <c r="AM45" s="1" t="s">
        <v>794</v>
      </c>
      <c r="AO45" s="1" t="s">
        <v>130</v>
      </c>
      <c r="AP45" s="1" t="s">
        <v>131</v>
      </c>
      <c r="AQ45" s="1" t="s">
        <v>795</v>
      </c>
      <c r="AR45" s="1" t="s">
        <v>133</v>
      </c>
      <c r="AS45" s="1" t="s">
        <v>160</v>
      </c>
      <c r="AT45" s="1" t="s">
        <v>161</v>
      </c>
      <c r="AU45" s="1" t="s">
        <v>162</v>
      </c>
      <c r="AW45" s="1" t="s">
        <v>197</v>
      </c>
      <c r="AX45" s="1" t="s">
        <v>796</v>
      </c>
      <c r="BA45" s="1">
        <v>0</v>
      </c>
      <c r="BB45" s="1">
        <v>0</v>
      </c>
      <c r="BC45" s="1" t="s">
        <v>797</v>
      </c>
      <c r="BE45" s="1" t="s">
        <v>798</v>
      </c>
      <c r="BG45" s="1" t="s">
        <v>130</v>
      </c>
      <c r="BH45" s="1" t="s">
        <v>131</v>
      </c>
      <c r="BI45" s="1" t="s">
        <v>142</v>
      </c>
      <c r="BJ45" s="2" t="s">
        <v>799</v>
      </c>
      <c r="BL45" s="1" t="s">
        <v>144</v>
      </c>
      <c r="BN45" s="1" t="s">
        <v>145</v>
      </c>
      <c r="BO45" s="1" t="s">
        <v>146</v>
      </c>
      <c r="BP45" s="1" t="s">
        <v>800</v>
      </c>
      <c r="BQ45" s="1" t="s">
        <v>801</v>
      </c>
      <c r="BR45" s="1" t="s">
        <v>321</v>
      </c>
      <c r="BS45" s="1">
        <v>37099</v>
      </c>
      <c r="BT45" s="1" t="s">
        <v>802</v>
      </c>
      <c r="BU45" s="1">
        <v>30.885000000000002</v>
      </c>
      <c r="BV45" s="1">
        <v>0</v>
      </c>
      <c r="BW45" s="1">
        <v>1345351</v>
      </c>
      <c r="BX45" s="1">
        <v>1345350.6</v>
      </c>
      <c r="BY45" s="1">
        <v>3798</v>
      </c>
      <c r="BZ45" s="1" t="s">
        <v>803</v>
      </c>
      <c r="CA45" s="1" t="s">
        <v>148</v>
      </c>
      <c r="CB45" s="1" t="s">
        <v>515</v>
      </c>
      <c r="CD45" s="1" t="s">
        <v>150</v>
      </c>
      <c r="CE45" s="1" t="s">
        <v>128</v>
      </c>
      <c r="CF45" s="1">
        <v>1992</v>
      </c>
      <c r="CG45" s="1">
        <v>1992</v>
      </c>
      <c r="CI45" s="1" t="s">
        <v>151</v>
      </c>
      <c r="CJ45" s="1" t="s">
        <v>152</v>
      </c>
      <c r="CK45" s="1" t="s">
        <v>153</v>
      </c>
      <c r="CL45" s="1">
        <v>2</v>
      </c>
      <c r="CM45" s="1">
        <v>0</v>
      </c>
      <c r="CN45" s="1">
        <v>100</v>
      </c>
      <c r="CO45" s="1" t="s">
        <v>133</v>
      </c>
      <c r="CP45" s="1">
        <v>36970</v>
      </c>
      <c r="CQ45" s="1" t="s">
        <v>154</v>
      </c>
      <c r="CR45" s="1">
        <v>2019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2018</v>
      </c>
      <c r="DE45" s="6">
        <v>235518</v>
      </c>
      <c r="DF45" s="6">
        <v>7940</v>
      </c>
      <c r="DG45" s="6">
        <v>50000</v>
      </c>
      <c r="DH45" s="6">
        <v>0</v>
      </c>
      <c r="DI45" s="6">
        <v>2929</v>
      </c>
      <c r="DJ45" s="6">
        <v>1494250</v>
      </c>
      <c r="DK45" s="6">
        <v>1787708</v>
      </c>
      <c r="DL45" s="6">
        <v>1491321</v>
      </c>
      <c r="DM45" s="6">
        <v>296387</v>
      </c>
      <c r="DN45" s="6">
        <v>3196</v>
      </c>
      <c r="DO45" s="6">
        <v>293191</v>
      </c>
      <c r="DP45" s="1">
        <v>0</v>
      </c>
      <c r="DQ45" s="1">
        <v>0</v>
      </c>
      <c r="DT45" s="1">
        <v>0</v>
      </c>
      <c r="DU45" s="3">
        <v>11.0514765477</v>
      </c>
      <c r="DV45" s="5">
        <f t="shared" si="4"/>
        <v>0.35780000000000001</v>
      </c>
      <c r="DW45" s="6">
        <f t="shared" si="5"/>
        <v>1.1478420569329659</v>
      </c>
      <c r="DX45" s="7">
        <f t="shared" si="6"/>
        <v>552573.82738499995</v>
      </c>
      <c r="DY45" s="8">
        <f t="shared" si="7"/>
        <v>1.5</v>
      </c>
      <c r="DZ45" s="6">
        <f>IF(ISNUMBER(MATCH(Q45,'Green Overlap Properties'!A:A,0)),MAX(DW45*DY45,12),MAX(3.5,Red_A_Coit_to_US_75!DW45*Red_A_Coit_to_US_75!DY45))</f>
        <v>3.5</v>
      </c>
      <c r="EA45" s="7">
        <f t="shared" si="8"/>
        <v>1684908.1144623421</v>
      </c>
      <c r="EB45" s="7">
        <f t="shared" si="15"/>
        <v>71000</v>
      </c>
      <c r="EC45" s="7">
        <f t="shared" si="16"/>
        <v>0</v>
      </c>
      <c r="ED45" s="7">
        <f t="shared" si="11"/>
        <v>71000</v>
      </c>
      <c r="EE45" s="7">
        <f t="shared" si="12"/>
        <v>1756000</v>
      </c>
    </row>
    <row r="46" spans="1:135" ht="28.8" x14ac:dyDescent="0.3">
      <c r="A46" s="1">
        <v>243</v>
      </c>
      <c r="B46" s="1" t="s">
        <v>123</v>
      </c>
      <c r="C46" s="1" t="s">
        <v>124</v>
      </c>
      <c r="D46" s="1" t="b">
        <f t="shared" si="2"/>
        <v>0</v>
      </c>
      <c r="E46" s="1" t="str">
        <f t="shared" si="3"/>
        <v>Residential</v>
      </c>
      <c r="F46" s="1">
        <v>4</v>
      </c>
      <c r="G46" s="1">
        <v>0</v>
      </c>
      <c r="H46" s="1">
        <v>0</v>
      </c>
      <c r="I46" s="1">
        <v>-1</v>
      </c>
      <c r="J46" s="1">
        <v>0</v>
      </c>
      <c r="M46" s="1">
        <v>5.3007261785700003E-3</v>
      </c>
      <c r="N46" s="1">
        <v>1.368516086E-6</v>
      </c>
      <c r="O46" s="1">
        <v>264425</v>
      </c>
      <c r="P46" s="1">
        <v>277714</v>
      </c>
      <c r="Q46" s="1">
        <v>2124156</v>
      </c>
      <c r="R46" s="1" t="s">
        <v>804</v>
      </c>
      <c r="W46" s="1">
        <v>1460684.4739000001</v>
      </c>
      <c r="X46" s="1">
        <v>8100.7869923500002</v>
      </c>
      <c r="Y46" s="1">
        <v>1461098.6543000001</v>
      </c>
      <c r="Z46" s="1">
        <v>8085.8143074199997</v>
      </c>
      <c r="AE46" s="1" t="s">
        <v>805</v>
      </c>
      <c r="AF46" s="1">
        <v>2124156</v>
      </c>
      <c r="AG46" s="1" t="s">
        <v>804</v>
      </c>
      <c r="AH46" s="1" t="s">
        <v>806</v>
      </c>
      <c r="AI46" s="1" t="s">
        <v>128</v>
      </c>
      <c r="AJ46" s="1">
        <v>100</v>
      </c>
      <c r="AM46" s="1" t="s">
        <v>807</v>
      </c>
      <c r="AO46" s="1" t="s">
        <v>130</v>
      </c>
      <c r="AP46" s="1" t="s">
        <v>131</v>
      </c>
      <c r="AQ46" s="1" t="s">
        <v>808</v>
      </c>
      <c r="AR46" s="1" t="s">
        <v>133</v>
      </c>
      <c r="AS46" s="1" t="s">
        <v>505</v>
      </c>
      <c r="AT46" s="1" t="s">
        <v>809</v>
      </c>
      <c r="AU46" s="1" t="s">
        <v>507</v>
      </c>
      <c r="AV46" s="1" t="s">
        <v>171</v>
      </c>
      <c r="AW46" s="1" t="s">
        <v>810</v>
      </c>
      <c r="AX46" s="1" t="s">
        <v>811</v>
      </c>
      <c r="BA46" s="1">
        <v>0</v>
      </c>
      <c r="BB46" s="1">
        <v>0</v>
      </c>
      <c r="BC46" s="1" t="s">
        <v>812</v>
      </c>
      <c r="BE46" s="1" t="s">
        <v>813</v>
      </c>
      <c r="BG46" s="1" t="s">
        <v>130</v>
      </c>
      <c r="BH46" s="1" t="s">
        <v>131</v>
      </c>
      <c r="BI46" s="1" t="s">
        <v>142</v>
      </c>
      <c r="BJ46" s="2" t="s">
        <v>814</v>
      </c>
      <c r="BL46" s="1" t="s">
        <v>271</v>
      </c>
      <c r="BN46" s="1" t="s">
        <v>145</v>
      </c>
      <c r="BO46" s="1" t="s">
        <v>513</v>
      </c>
      <c r="BR46" s="1" t="s">
        <v>815</v>
      </c>
      <c r="BS46" s="1">
        <v>42506</v>
      </c>
      <c r="BT46" s="1" t="s">
        <v>207</v>
      </c>
      <c r="BU46" s="1">
        <v>33.756</v>
      </c>
      <c r="BV46" s="1">
        <v>0</v>
      </c>
      <c r="BW46" s="1">
        <v>1470411.36</v>
      </c>
      <c r="BX46" s="1">
        <v>1470411.36</v>
      </c>
      <c r="BY46" s="1">
        <v>2772</v>
      </c>
      <c r="BZ46" s="1" t="s">
        <v>816</v>
      </c>
      <c r="CA46" s="1" t="s">
        <v>148</v>
      </c>
      <c r="CB46" s="1" t="s">
        <v>383</v>
      </c>
      <c r="CD46" s="1" t="s">
        <v>150</v>
      </c>
      <c r="CE46" s="1" t="s">
        <v>128</v>
      </c>
      <c r="CF46" s="1">
        <v>1975</v>
      </c>
      <c r="CG46" s="1">
        <v>1963</v>
      </c>
      <c r="CI46" s="1" t="s">
        <v>170</v>
      </c>
      <c r="CJ46" s="1" t="s">
        <v>152</v>
      </c>
      <c r="CK46" s="1" t="s">
        <v>211</v>
      </c>
      <c r="CL46" s="1">
        <v>2</v>
      </c>
      <c r="CM46" s="1">
        <v>0</v>
      </c>
      <c r="CN46" s="1">
        <v>100</v>
      </c>
      <c r="CO46" s="1" t="s">
        <v>200</v>
      </c>
      <c r="CP46" s="1">
        <v>36994</v>
      </c>
      <c r="CQ46" s="1" t="s">
        <v>154</v>
      </c>
      <c r="CR46" s="1">
        <v>2019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2018</v>
      </c>
      <c r="DE46" s="6">
        <v>106051</v>
      </c>
      <c r="DF46" s="6">
        <v>0</v>
      </c>
      <c r="DG46" s="6">
        <v>14000</v>
      </c>
      <c r="DH46" s="6">
        <v>0</v>
      </c>
      <c r="DI46" s="6">
        <v>5306</v>
      </c>
      <c r="DJ46" s="6">
        <v>458584</v>
      </c>
      <c r="DK46" s="6">
        <v>578635</v>
      </c>
      <c r="DL46" s="6">
        <v>453278</v>
      </c>
      <c r="DM46" s="6">
        <v>125357</v>
      </c>
      <c r="DN46" s="6">
        <v>0</v>
      </c>
      <c r="DO46" s="6">
        <v>125357</v>
      </c>
      <c r="DP46" s="1">
        <v>0</v>
      </c>
      <c r="DQ46" s="1">
        <v>0</v>
      </c>
      <c r="DT46" s="1">
        <v>0</v>
      </c>
      <c r="DU46" s="3">
        <v>3.4941201074600001</v>
      </c>
      <c r="DV46" s="5">
        <f t="shared" si="4"/>
        <v>0.10349999999999999</v>
      </c>
      <c r="DW46" s="6">
        <f t="shared" si="5"/>
        <v>0.32139577594123048</v>
      </c>
      <c r="DX46" s="7">
        <f t="shared" si="6"/>
        <v>48917.681504439999</v>
      </c>
      <c r="DY46" s="8">
        <f t="shared" si="7"/>
        <v>1.5</v>
      </c>
      <c r="DZ46" s="6">
        <f>IF(ISNUMBER(MATCH(Q46,'Green Overlap Properties'!A:A,0)),MAX(DW46*DY46,12),MAX(3.5,Red_A_Coit_to_US_75!DW46*Red_A_Coit_to_US_75!DY46))</f>
        <v>3.5</v>
      </c>
      <c r="EA46" s="7">
        <f t="shared" si="8"/>
        <v>532713.55158335157</v>
      </c>
      <c r="EB46" s="7">
        <f t="shared" si="15"/>
        <v>71000</v>
      </c>
      <c r="EC46" s="7">
        <f t="shared" si="16"/>
        <v>0</v>
      </c>
      <c r="ED46" s="7">
        <f t="shared" si="11"/>
        <v>71000</v>
      </c>
      <c r="EE46" s="7">
        <f t="shared" si="12"/>
        <v>603800</v>
      </c>
    </row>
    <row r="47" spans="1:135" ht="28.8" x14ac:dyDescent="0.3">
      <c r="A47" s="1">
        <v>289</v>
      </c>
      <c r="B47" s="1" t="s">
        <v>123</v>
      </c>
      <c r="C47" s="1" t="s">
        <v>124</v>
      </c>
      <c r="D47" s="1" t="b">
        <f t="shared" si="2"/>
        <v>0</v>
      </c>
      <c r="E47" s="1" t="str">
        <f t="shared" si="3"/>
        <v>Residential</v>
      </c>
      <c r="F47" s="1">
        <v>4</v>
      </c>
      <c r="G47" s="1">
        <v>0</v>
      </c>
      <c r="H47" s="1">
        <v>0</v>
      </c>
      <c r="I47" s="1">
        <v>-1</v>
      </c>
      <c r="J47" s="1">
        <v>0</v>
      </c>
      <c r="M47" s="1">
        <v>1.75857015103E-3</v>
      </c>
      <c r="N47" s="1">
        <v>1.49208988234E-7</v>
      </c>
      <c r="O47" s="1">
        <v>282588</v>
      </c>
      <c r="P47" s="1">
        <v>289715</v>
      </c>
      <c r="Q47" s="1">
        <v>2691462</v>
      </c>
      <c r="R47" s="1" t="s">
        <v>817</v>
      </c>
      <c r="W47" s="1">
        <v>261241.51909700001</v>
      </c>
      <c r="X47" s="1">
        <v>3040.27081206</v>
      </c>
      <c r="Y47" s="1">
        <v>261077.410156</v>
      </c>
      <c r="Z47" s="1">
        <v>3040.3508479000002</v>
      </c>
      <c r="AE47" s="1" t="s">
        <v>818</v>
      </c>
      <c r="AF47" s="1">
        <v>2691462</v>
      </c>
      <c r="AG47" s="1" t="s">
        <v>817</v>
      </c>
      <c r="AH47" s="1" t="s">
        <v>819</v>
      </c>
      <c r="AI47" s="1" t="s">
        <v>128</v>
      </c>
      <c r="AJ47" s="1">
        <v>100</v>
      </c>
      <c r="AM47" s="1" t="s">
        <v>820</v>
      </c>
      <c r="AO47" s="1" t="s">
        <v>130</v>
      </c>
      <c r="AP47" s="1" t="s">
        <v>131</v>
      </c>
      <c r="AQ47" s="1" t="s">
        <v>178</v>
      </c>
      <c r="AR47" s="1" t="s">
        <v>133</v>
      </c>
      <c r="AS47" s="1" t="s">
        <v>147</v>
      </c>
      <c r="AT47" s="1" t="s">
        <v>547</v>
      </c>
      <c r="AU47" s="1" t="s">
        <v>180</v>
      </c>
      <c r="AW47" s="1" t="s">
        <v>821</v>
      </c>
      <c r="AX47" s="1" t="s">
        <v>822</v>
      </c>
      <c r="AY47" s="1" t="s">
        <v>415</v>
      </c>
      <c r="BA47" s="1">
        <v>0</v>
      </c>
      <c r="BB47" s="1">
        <v>0</v>
      </c>
      <c r="BC47" s="1" t="s">
        <v>823</v>
      </c>
      <c r="BE47" s="1" t="s">
        <v>183</v>
      </c>
      <c r="BG47" s="1" t="s">
        <v>130</v>
      </c>
      <c r="BH47" s="1" t="s">
        <v>131</v>
      </c>
      <c r="BI47" s="1" t="s">
        <v>142</v>
      </c>
      <c r="BJ47" s="2" t="s">
        <v>824</v>
      </c>
      <c r="BL47" s="1" t="s">
        <v>144</v>
      </c>
      <c r="BN47" s="1" t="s">
        <v>145</v>
      </c>
      <c r="BO47" s="1" t="s">
        <v>146</v>
      </c>
      <c r="BR47" s="1" t="s">
        <v>825</v>
      </c>
      <c r="BS47" s="1">
        <v>41358</v>
      </c>
      <c r="BT47" s="1" t="s">
        <v>207</v>
      </c>
      <c r="BU47" s="1">
        <v>6</v>
      </c>
      <c r="BV47" s="1">
        <v>0</v>
      </c>
      <c r="BW47" s="1">
        <v>261360</v>
      </c>
      <c r="BX47" s="1">
        <v>261360</v>
      </c>
      <c r="BY47" s="1">
        <v>5220</v>
      </c>
      <c r="BZ47" s="1" t="s">
        <v>147</v>
      </c>
      <c r="CA47" s="1" t="s">
        <v>148</v>
      </c>
      <c r="CB47" s="1" t="s">
        <v>826</v>
      </c>
      <c r="CD47" s="1" t="s">
        <v>150</v>
      </c>
      <c r="CE47" s="1" t="s">
        <v>128</v>
      </c>
      <c r="CF47" s="1">
        <v>2014</v>
      </c>
      <c r="CG47" s="1">
        <v>2014</v>
      </c>
      <c r="CI47" s="1" t="s">
        <v>148</v>
      </c>
      <c r="CJ47" s="1" t="s">
        <v>321</v>
      </c>
      <c r="CK47" s="1" t="s">
        <v>321</v>
      </c>
      <c r="CL47" s="1">
        <v>1</v>
      </c>
      <c r="CM47" s="1">
        <v>0</v>
      </c>
      <c r="CN47" s="1">
        <v>100</v>
      </c>
      <c r="CO47" s="1" t="s">
        <v>200</v>
      </c>
      <c r="CP47" s="1">
        <v>41453</v>
      </c>
      <c r="CQ47" s="1" t="s">
        <v>154</v>
      </c>
      <c r="CR47" s="1">
        <v>2019</v>
      </c>
      <c r="CS47" s="1">
        <v>0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2018</v>
      </c>
      <c r="DE47" s="6">
        <v>654794</v>
      </c>
      <c r="DF47" s="6">
        <v>0</v>
      </c>
      <c r="DG47" s="6">
        <v>240000</v>
      </c>
      <c r="DH47" s="6">
        <v>0</v>
      </c>
      <c r="DI47" s="6">
        <v>0</v>
      </c>
      <c r="DJ47" s="6">
        <v>0</v>
      </c>
      <c r="DK47" s="6">
        <v>894794</v>
      </c>
      <c r="DL47" s="6">
        <v>0</v>
      </c>
      <c r="DM47" s="6">
        <v>894794</v>
      </c>
      <c r="DN47" s="6">
        <v>0</v>
      </c>
      <c r="DO47" s="6">
        <v>894794</v>
      </c>
      <c r="DP47" s="1">
        <v>2014</v>
      </c>
      <c r="DQ47" s="1">
        <v>1515934</v>
      </c>
      <c r="DS47" s="1" t="s">
        <v>553</v>
      </c>
      <c r="DT47" s="1">
        <v>10.839</v>
      </c>
      <c r="DU47" s="3">
        <v>0.380990246591</v>
      </c>
      <c r="DV47" s="5">
        <f t="shared" si="4"/>
        <v>6.3500000000000001E-2</v>
      </c>
      <c r="DW47" s="6">
        <f t="shared" si="5"/>
        <v>0.91827364554637281</v>
      </c>
      <c r="DX47" s="7">
        <f t="shared" si="6"/>
        <v>15239.60986364</v>
      </c>
      <c r="DY47" s="8">
        <f t="shared" si="7"/>
        <v>1.5</v>
      </c>
      <c r="DZ47" s="6">
        <f>IF(ISNUMBER(MATCH(Q47,'Green Overlap Properties'!A:A,0)),MAX(DW47*DY47,12),MAX(3.5,Red_A_Coit_to_US_75!DW47*Red_A_Coit_to_US_75!DY47))</f>
        <v>3.5</v>
      </c>
      <c r="EA47" s="7">
        <f t="shared" si="8"/>
        <v>58085.772995263862</v>
      </c>
      <c r="EB47" s="7">
        <f t="shared" si="15"/>
        <v>71000</v>
      </c>
      <c r="EC47" s="7">
        <f t="shared" si="16"/>
        <v>0</v>
      </c>
      <c r="ED47" s="7">
        <f t="shared" si="11"/>
        <v>71000</v>
      </c>
      <c r="EE47" s="7">
        <f t="shared" si="12"/>
        <v>129100</v>
      </c>
    </row>
    <row r="48" spans="1:135" ht="28.8" x14ac:dyDescent="0.3">
      <c r="A48" s="1">
        <v>223</v>
      </c>
      <c r="B48" s="1" t="s">
        <v>123</v>
      </c>
      <c r="C48" s="1" t="s">
        <v>124</v>
      </c>
      <c r="D48" s="1" t="b">
        <f t="shared" si="2"/>
        <v>0</v>
      </c>
      <c r="E48" s="1" t="str">
        <f t="shared" si="3"/>
        <v>Residential</v>
      </c>
      <c r="F48" s="1">
        <v>4</v>
      </c>
      <c r="G48" s="1">
        <v>0</v>
      </c>
      <c r="H48" s="1">
        <v>0</v>
      </c>
      <c r="I48" s="1">
        <v>-1</v>
      </c>
      <c r="J48" s="1">
        <v>0</v>
      </c>
      <c r="M48" s="1">
        <v>6.1552805240299999E-3</v>
      </c>
      <c r="N48" s="1">
        <v>2.1728447796100002E-6</v>
      </c>
      <c r="O48" s="1">
        <v>290268</v>
      </c>
      <c r="P48" s="1">
        <v>303371</v>
      </c>
      <c r="Q48" s="1">
        <v>2032743</v>
      </c>
      <c r="R48" s="1" t="s">
        <v>827</v>
      </c>
      <c r="W48" s="1">
        <v>1096847.77483</v>
      </c>
      <c r="X48" s="1">
        <v>5156.7871766400003</v>
      </c>
      <c r="Y48" s="1">
        <v>1100200.5996099999</v>
      </c>
      <c r="Z48" s="1">
        <v>5164.9436734399997</v>
      </c>
      <c r="AE48" s="1" t="s">
        <v>828</v>
      </c>
      <c r="AF48" s="1">
        <v>2032743</v>
      </c>
      <c r="AG48" s="1" t="s">
        <v>827</v>
      </c>
      <c r="AH48" s="1" t="s">
        <v>829</v>
      </c>
      <c r="AI48" s="1" t="s">
        <v>128</v>
      </c>
      <c r="AJ48" s="1">
        <v>100</v>
      </c>
      <c r="AM48" s="1" t="s">
        <v>830</v>
      </c>
      <c r="AO48" s="1" t="s">
        <v>130</v>
      </c>
      <c r="AP48" s="1" t="s">
        <v>131</v>
      </c>
      <c r="AQ48" s="1" t="s">
        <v>831</v>
      </c>
      <c r="AR48" s="1" t="s">
        <v>133</v>
      </c>
      <c r="AS48" s="1" t="s">
        <v>160</v>
      </c>
      <c r="AT48" s="1" t="s">
        <v>161</v>
      </c>
      <c r="AU48" s="1" t="s">
        <v>162</v>
      </c>
      <c r="AW48" s="1" t="s">
        <v>821</v>
      </c>
      <c r="AX48" s="1" t="s">
        <v>832</v>
      </c>
      <c r="BA48" s="1">
        <v>0</v>
      </c>
      <c r="BB48" s="1">
        <v>0</v>
      </c>
      <c r="BC48" s="1" t="s">
        <v>833</v>
      </c>
      <c r="BE48" s="1" t="s">
        <v>166</v>
      </c>
      <c r="BG48" s="1" t="s">
        <v>130</v>
      </c>
      <c r="BH48" s="1" t="s">
        <v>131</v>
      </c>
      <c r="BI48" s="1" t="s">
        <v>142</v>
      </c>
      <c r="BJ48" s="2" t="s">
        <v>834</v>
      </c>
      <c r="BL48" s="1" t="s">
        <v>144</v>
      </c>
      <c r="BO48" s="1" t="s">
        <v>146</v>
      </c>
      <c r="BR48" s="1" t="s">
        <v>835</v>
      </c>
      <c r="BS48" s="1">
        <v>42170</v>
      </c>
      <c r="BT48" s="1" t="s">
        <v>207</v>
      </c>
      <c r="BU48" s="1">
        <v>25.399000000000001</v>
      </c>
      <c r="BV48" s="1">
        <v>0</v>
      </c>
      <c r="BW48" s="1">
        <v>1106380.44</v>
      </c>
      <c r="BX48" s="1">
        <v>1106380.44</v>
      </c>
      <c r="BY48" s="1">
        <v>9364</v>
      </c>
      <c r="BZ48" s="1" t="s">
        <v>761</v>
      </c>
      <c r="CA48" s="1" t="s">
        <v>148</v>
      </c>
      <c r="CB48" s="1" t="s">
        <v>836</v>
      </c>
      <c r="CD48" s="1" t="s">
        <v>150</v>
      </c>
      <c r="CE48" s="1" t="s">
        <v>128</v>
      </c>
      <c r="CF48" s="1">
        <v>2008</v>
      </c>
      <c r="CG48" s="1">
        <v>2008</v>
      </c>
      <c r="CI48" s="1" t="s">
        <v>253</v>
      </c>
      <c r="CJ48" s="1" t="s">
        <v>681</v>
      </c>
      <c r="CK48" s="1" t="s">
        <v>837</v>
      </c>
      <c r="CL48" s="1">
        <v>2</v>
      </c>
      <c r="CM48" s="1">
        <v>0</v>
      </c>
      <c r="CN48" s="1">
        <v>100</v>
      </c>
      <c r="CO48" s="1" t="s">
        <v>133</v>
      </c>
      <c r="CP48" s="1">
        <v>35115</v>
      </c>
      <c r="CQ48" s="1" t="s">
        <v>154</v>
      </c>
      <c r="CR48" s="1">
        <v>2019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2018</v>
      </c>
      <c r="DE48" s="6">
        <v>1415173</v>
      </c>
      <c r="DF48" s="6">
        <v>0</v>
      </c>
      <c r="DG48" s="6">
        <v>50000</v>
      </c>
      <c r="DH48" s="6">
        <v>1219950</v>
      </c>
      <c r="DI48" s="6">
        <v>0</v>
      </c>
      <c r="DJ48" s="6">
        <v>0</v>
      </c>
      <c r="DK48" s="6">
        <v>2685123</v>
      </c>
      <c r="DL48" s="6">
        <v>0</v>
      </c>
      <c r="DM48" s="6">
        <v>2685123</v>
      </c>
      <c r="DN48" s="6">
        <v>0</v>
      </c>
      <c r="DO48" s="6">
        <v>2685123</v>
      </c>
      <c r="DP48" s="1">
        <v>0</v>
      </c>
      <c r="DQ48" s="1">
        <v>0</v>
      </c>
      <c r="DT48" s="1">
        <v>0</v>
      </c>
      <c r="DU48" s="3">
        <v>5.5484421176099996</v>
      </c>
      <c r="DV48" s="5">
        <f t="shared" si="4"/>
        <v>0.2185</v>
      </c>
      <c r="DW48" s="6">
        <f t="shared" si="5"/>
        <v>1.1478420569329661</v>
      </c>
      <c r="DX48" s="7">
        <f t="shared" si="6"/>
        <v>277422.10588049999</v>
      </c>
      <c r="DY48" s="8">
        <f t="shared" si="7"/>
        <v>1.5</v>
      </c>
      <c r="DZ48" s="6">
        <f>IF(ISNUMBER(MATCH(Q48,'Green Overlap Properties'!A:A,0)),MAX(DW48*DY48,12),MAX(3.5,Red_A_Coit_to_US_75!DW48*Red_A_Coit_to_US_75!DY48))</f>
        <v>3.5</v>
      </c>
      <c r="EA48" s="7">
        <f t="shared" si="8"/>
        <v>845915.48525082052</v>
      </c>
      <c r="EB48" s="7">
        <f t="shared" si="15"/>
        <v>71000</v>
      </c>
      <c r="EC48" s="7">
        <f t="shared" si="16"/>
        <v>0</v>
      </c>
      <c r="ED48" s="7">
        <f t="shared" si="11"/>
        <v>71000</v>
      </c>
      <c r="EE48" s="7">
        <f t="shared" si="12"/>
        <v>917000</v>
      </c>
    </row>
    <row r="49" spans="1:136" ht="28.8" x14ac:dyDescent="0.3">
      <c r="A49" s="1">
        <v>125</v>
      </c>
      <c r="B49" s="1" t="s">
        <v>385</v>
      </c>
      <c r="C49" s="1" t="s">
        <v>386</v>
      </c>
      <c r="D49" s="1" t="b">
        <f t="shared" si="2"/>
        <v>1</v>
      </c>
      <c r="E49" s="1" t="str">
        <f t="shared" si="3"/>
        <v>Business</v>
      </c>
      <c r="F49" s="1">
        <v>2</v>
      </c>
      <c r="G49" s="1">
        <v>0</v>
      </c>
      <c r="H49" s="1">
        <v>0</v>
      </c>
      <c r="I49" s="1">
        <v>-1</v>
      </c>
      <c r="J49" s="1">
        <v>0</v>
      </c>
      <c r="M49" s="1">
        <v>8.6114885404700008E-3</v>
      </c>
      <c r="N49" s="1">
        <v>4.1233164120199999E-6</v>
      </c>
      <c r="O49" s="1">
        <v>295156</v>
      </c>
      <c r="P49" s="1">
        <v>307829</v>
      </c>
      <c r="Q49" s="1">
        <v>2594965</v>
      </c>
      <c r="R49" s="1" t="s">
        <v>838</v>
      </c>
      <c r="S49" s="1">
        <v>38767</v>
      </c>
      <c r="W49" s="1">
        <v>3625363.0383600001</v>
      </c>
      <c r="X49" s="1">
        <v>8997.5521284000006</v>
      </c>
      <c r="Y49" s="1">
        <v>3556795.1718799998</v>
      </c>
      <c r="Z49" s="1">
        <v>8776.5252956099994</v>
      </c>
      <c r="AE49" s="1" t="s">
        <v>839</v>
      </c>
      <c r="AF49" s="1">
        <v>2594965</v>
      </c>
      <c r="AG49" s="1" t="s">
        <v>838</v>
      </c>
      <c r="AH49" s="1" t="s">
        <v>840</v>
      </c>
      <c r="AI49" s="1" t="s">
        <v>128</v>
      </c>
      <c r="AJ49" s="1">
        <v>100</v>
      </c>
      <c r="AK49" s="1" t="s">
        <v>841</v>
      </c>
      <c r="AM49" s="1" t="s">
        <v>842</v>
      </c>
      <c r="AO49" s="1" t="s">
        <v>843</v>
      </c>
      <c r="AP49" s="1" t="s">
        <v>131</v>
      </c>
      <c r="AQ49" s="1" t="s">
        <v>844</v>
      </c>
      <c r="AR49" s="1" t="s">
        <v>133</v>
      </c>
      <c r="AS49" s="1" t="s">
        <v>845</v>
      </c>
      <c r="AT49" s="1" t="s">
        <v>846</v>
      </c>
      <c r="AU49" s="1" t="s">
        <v>847</v>
      </c>
      <c r="AW49" s="1" t="s">
        <v>553</v>
      </c>
      <c r="AX49" s="1" t="s">
        <v>848</v>
      </c>
      <c r="BA49" s="1">
        <v>0</v>
      </c>
      <c r="BB49" s="1">
        <v>0</v>
      </c>
      <c r="BC49" s="1" t="s">
        <v>849</v>
      </c>
      <c r="BD49" s="1" t="s">
        <v>449</v>
      </c>
      <c r="BE49" s="1" t="s">
        <v>268</v>
      </c>
      <c r="BF49" s="1" t="s">
        <v>269</v>
      </c>
      <c r="BG49" s="1" t="s">
        <v>450</v>
      </c>
      <c r="BH49" s="1" t="s">
        <v>131</v>
      </c>
      <c r="BI49" s="1" t="s">
        <v>451</v>
      </c>
      <c r="BJ49" s="2" t="s">
        <v>850</v>
      </c>
      <c r="BK49" s="1" t="s">
        <v>453</v>
      </c>
      <c r="BL49" s="1" t="s">
        <v>144</v>
      </c>
      <c r="BO49" s="1" t="s">
        <v>454</v>
      </c>
      <c r="BU49" s="1">
        <v>81.766000000000005</v>
      </c>
      <c r="BV49" s="1">
        <v>0</v>
      </c>
      <c r="BW49" s="1">
        <v>3561726.96</v>
      </c>
      <c r="BX49" s="1">
        <v>3561726.96</v>
      </c>
      <c r="BY49" s="1">
        <v>560</v>
      </c>
      <c r="BZ49" s="1" t="s">
        <v>851</v>
      </c>
      <c r="CA49" s="1" t="s">
        <v>323</v>
      </c>
      <c r="CB49" s="1" t="s">
        <v>852</v>
      </c>
      <c r="CC49" s="1" t="s">
        <v>325</v>
      </c>
      <c r="CD49" s="1" t="s">
        <v>150</v>
      </c>
      <c r="CE49" s="1" t="s">
        <v>279</v>
      </c>
      <c r="CF49" s="1">
        <v>1980</v>
      </c>
      <c r="CG49" s="1">
        <v>1980</v>
      </c>
      <c r="CI49" s="1" t="s">
        <v>170</v>
      </c>
      <c r="CL49" s="1">
        <v>1</v>
      </c>
      <c r="CM49" s="1">
        <v>0</v>
      </c>
      <c r="CN49" s="1">
        <v>100</v>
      </c>
      <c r="CO49" s="1" t="s">
        <v>200</v>
      </c>
      <c r="CP49" s="1">
        <v>38756</v>
      </c>
      <c r="CQ49" s="1" t="s">
        <v>154</v>
      </c>
      <c r="CR49" s="1">
        <v>2019</v>
      </c>
      <c r="CS49" s="1">
        <v>0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2018</v>
      </c>
      <c r="DE49" s="6">
        <v>0</v>
      </c>
      <c r="DF49" s="6">
        <v>3163</v>
      </c>
      <c r="DG49" s="6">
        <v>0</v>
      </c>
      <c r="DH49" s="6">
        <v>220927</v>
      </c>
      <c r="DI49" s="6">
        <v>12735</v>
      </c>
      <c r="DJ49" s="6">
        <v>5502693</v>
      </c>
      <c r="DK49" s="6">
        <v>5726783</v>
      </c>
      <c r="DL49" s="6">
        <v>5489958</v>
      </c>
      <c r="DM49" s="6">
        <v>236825</v>
      </c>
      <c r="DN49" s="6">
        <v>0</v>
      </c>
      <c r="DO49" s="6">
        <v>236825</v>
      </c>
      <c r="DP49" s="1">
        <v>2006</v>
      </c>
      <c r="DQ49" s="1">
        <v>2589480</v>
      </c>
      <c r="DS49" s="1" t="s">
        <v>553</v>
      </c>
      <c r="DT49" s="1">
        <v>95.617999999999995</v>
      </c>
      <c r="DU49" s="3">
        <v>10.531733686700001</v>
      </c>
      <c r="DV49" s="5">
        <f t="shared" si="4"/>
        <v>0.1288</v>
      </c>
      <c r="DW49" s="6">
        <f t="shared" si="5"/>
        <v>1.6069788797061524</v>
      </c>
      <c r="DX49" s="7">
        <f t="shared" si="6"/>
        <v>737221.35806899995</v>
      </c>
      <c r="DY49" s="8">
        <f t="shared" si="7"/>
        <v>2.2000000000000002</v>
      </c>
      <c r="DZ49" s="6">
        <f>IF(ISNUMBER(MATCH(Q49,'Green Overlap Properties'!A:A,0)),MAX(DW49*DY49,12),MAX(3.5,Red_A_Coit_to_US_75!DW49*Red_A_Coit_to_US_75!DY49))</f>
        <v>12</v>
      </c>
      <c r="EA49" s="7">
        <f t="shared" si="8"/>
        <v>12598922.600000001</v>
      </c>
      <c r="EB49" s="7">
        <f t="shared" si="15"/>
        <v>105000</v>
      </c>
      <c r="EC49" s="7">
        <f t="shared" si="16"/>
        <v>224000</v>
      </c>
      <c r="ED49" s="7">
        <f t="shared" si="11"/>
        <v>329000</v>
      </c>
      <c r="EE49" s="7">
        <f t="shared" si="12"/>
        <v>12928000</v>
      </c>
    </row>
    <row r="50" spans="1:136" ht="28.8" x14ac:dyDescent="0.3">
      <c r="A50" s="1">
        <v>13</v>
      </c>
      <c r="B50" s="1" t="s">
        <v>226</v>
      </c>
      <c r="C50" s="1" t="s">
        <v>227</v>
      </c>
      <c r="D50" s="1" t="b">
        <f t="shared" si="2"/>
        <v>0</v>
      </c>
      <c r="E50" s="1" t="str">
        <f t="shared" si="3"/>
        <v>Business</v>
      </c>
      <c r="F50" s="1">
        <v>0</v>
      </c>
      <c r="G50" s="1">
        <v>0</v>
      </c>
      <c r="H50" s="1">
        <v>0</v>
      </c>
      <c r="I50" s="1">
        <v>-1</v>
      </c>
      <c r="J50" s="1">
        <v>0</v>
      </c>
      <c r="M50" s="1">
        <v>1.0659523468E-3</v>
      </c>
      <c r="N50" s="1">
        <v>2.3774715550600001E-8</v>
      </c>
      <c r="O50" s="1">
        <v>295283</v>
      </c>
      <c r="P50" s="1">
        <v>296897</v>
      </c>
      <c r="Q50" s="1">
        <v>2607023</v>
      </c>
      <c r="R50" s="1" t="s">
        <v>853</v>
      </c>
      <c r="S50" s="1">
        <v>38956</v>
      </c>
      <c r="W50" s="1">
        <v>32614.260125000001</v>
      </c>
      <c r="X50" s="1">
        <v>733.47919356</v>
      </c>
      <c r="Y50" s="1">
        <v>32614.2636719</v>
      </c>
      <c r="Z50" s="1">
        <v>733.47919356</v>
      </c>
      <c r="AE50" s="1" t="s">
        <v>854</v>
      </c>
      <c r="AF50" s="1">
        <v>2607023</v>
      </c>
      <c r="AG50" s="1" t="s">
        <v>853</v>
      </c>
      <c r="AH50" s="1" t="s">
        <v>855</v>
      </c>
      <c r="AI50" s="1" t="s">
        <v>128</v>
      </c>
      <c r="AJ50" s="1">
        <v>100</v>
      </c>
      <c r="AK50" s="1" t="s">
        <v>856</v>
      </c>
      <c r="AL50" s="1" t="s">
        <v>857</v>
      </c>
      <c r="AM50" s="1" t="s">
        <v>858</v>
      </c>
      <c r="AO50" s="1" t="s">
        <v>859</v>
      </c>
      <c r="AP50" s="1" t="s">
        <v>632</v>
      </c>
      <c r="AQ50" s="1" t="s">
        <v>860</v>
      </c>
      <c r="AR50" s="1" t="s">
        <v>133</v>
      </c>
      <c r="AS50" s="1" t="s">
        <v>410</v>
      </c>
      <c r="AT50" s="1" t="s">
        <v>634</v>
      </c>
      <c r="AU50" s="1" t="s">
        <v>412</v>
      </c>
      <c r="AV50" s="1" t="s">
        <v>196</v>
      </c>
      <c r="AW50" s="1" t="s">
        <v>211</v>
      </c>
      <c r="AX50" s="1" t="s">
        <v>861</v>
      </c>
      <c r="BA50" s="1">
        <v>0</v>
      </c>
      <c r="BB50" s="1">
        <v>0</v>
      </c>
      <c r="BC50" s="1" t="s">
        <v>862</v>
      </c>
      <c r="BD50" s="1" t="s">
        <v>267</v>
      </c>
      <c r="BE50" s="1" t="s">
        <v>268</v>
      </c>
      <c r="BF50" s="1" t="s">
        <v>269</v>
      </c>
      <c r="BG50" s="1" t="s">
        <v>130</v>
      </c>
      <c r="BH50" s="1" t="s">
        <v>131</v>
      </c>
      <c r="BI50" s="1" t="s">
        <v>142</v>
      </c>
      <c r="BJ50" s="2" t="s">
        <v>863</v>
      </c>
      <c r="BK50" s="1" t="s">
        <v>246</v>
      </c>
      <c r="BL50" s="1" t="s">
        <v>144</v>
      </c>
      <c r="BO50" s="1" t="s">
        <v>247</v>
      </c>
      <c r="BR50" s="1" t="s">
        <v>864</v>
      </c>
      <c r="BS50" s="1">
        <v>39380</v>
      </c>
      <c r="BT50" s="1" t="s">
        <v>354</v>
      </c>
      <c r="BU50" s="1">
        <v>0.7571</v>
      </c>
      <c r="BV50" s="1">
        <v>0</v>
      </c>
      <c r="BW50" s="1">
        <v>32979.279999999999</v>
      </c>
      <c r="BX50" s="1">
        <v>32979.279999999999</v>
      </c>
      <c r="BY50" s="1">
        <v>533</v>
      </c>
      <c r="BZ50" s="1" t="s">
        <v>865</v>
      </c>
      <c r="CA50" s="1" t="s">
        <v>276</v>
      </c>
      <c r="CB50" s="1" t="s">
        <v>866</v>
      </c>
      <c r="CC50" s="1" t="s">
        <v>278</v>
      </c>
      <c r="CD50" s="1" t="s">
        <v>150</v>
      </c>
      <c r="CE50" s="1" t="s">
        <v>279</v>
      </c>
      <c r="CF50" s="1">
        <v>2006</v>
      </c>
      <c r="CG50" s="1">
        <v>2006</v>
      </c>
      <c r="CI50" s="1" t="s">
        <v>276</v>
      </c>
      <c r="CL50" s="1">
        <v>1</v>
      </c>
      <c r="CM50" s="1">
        <v>0</v>
      </c>
      <c r="CN50" s="1">
        <v>100</v>
      </c>
      <c r="CO50" s="1" t="s">
        <v>200</v>
      </c>
      <c r="CP50" s="1">
        <v>38938</v>
      </c>
      <c r="CQ50" s="1" t="s">
        <v>154</v>
      </c>
      <c r="CR50" s="1">
        <v>2019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2018</v>
      </c>
      <c r="DE50" s="6">
        <v>0</v>
      </c>
      <c r="DF50" s="6">
        <v>191393</v>
      </c>
      <c r="DG50" s="6">
        <v>0</v>
      </c>
      <c r="DH50" s="6">
        <v>791503</v>
      </c>
      <c r="DI50" s="6">
        <v>0</v>
      </c>
      <c r="DJ50" s="6">
        <v>0</v>
      </c>
      <c r="DK50" s="6">
        <v>982896</v>
      </c>
      <c r="DL50" s="6">
        <v>0</v>
      </c>
      <c r="DM50" s="6">
        <v>982896</v>
      </c>
      <c r="DN50" s="6">
        <v>0</v>
      </c>
      <c r="DO50" s="6">
        <v>982896</v>
      </c>
      <c r="DP50" s="1">
        <v>0</v>
      </c>
      <c r="DQ50" s="1">
        <v>0</v>
      </c>
      <c r="DT50" s="1">
        <v>0</v>
      </c>
      <c r="DU50" s="3">
        <v>6.0725942669599998E-2</v>
      </c>
      <c r="DV50" s="5">
        <f t="shared" si="4"/>
        <v>8.0199999999999994E-2</v>
      </c>
      <c r="DW50" s="6">
        <f t="shared" si="5"/>
        <v>24.00000849017929</v>
      </c>
      <c r="DX50" s="7">
        <f t="shared" si="6"/>
        <v>63485.351962916204</v>
      </c>
      <c r="DY50" s="8">
        <f t="shared" si="7"/>
        <v>1.8</v>
      </c>
      <c r="DZ50" s="6">
        <f>IF(ISNUMBER(MATCH(Q50,'Green Overlap Properties'!A:A,0)),MAX(DW50*DY50,12),MAX(3.5,Red_A_Coit_to_US_75!DW50*Red_A_Coit_to_US_75!DY50))</f>
        <v>43.200015282322724</v>
      </c>
      <c r="EA50" s="7">
        <f t="shared" si="8"/>
        <v>114273.63353324917</v>
      </c>
      <c r="EB50" s="7">
        <f t="shared" si="15"/>
        <v>105000</v>
      </c>
      <c r="EC50" s="7">
        <f t="shared" si="16"/>
        <v>0</v>
      </c>
      <c r="ED50" s="7">
        <f t="shared" si="11"/>
        <v>105000</v>
      </c>
      <c r="EE50" s="7">
        <f t="shared" si="12"/>
        <v>219300</v>
      </c>
    </row>
    <row r="51" spans="1:136" ht="28.8" x14ac:dyDescent="0.3">
      <c r="A51" s="1">
        <v>15</v>
      </c>
      <c r="B51" s="1" t="s">
        <v>226</v>
      </c>
      <c r="C51" s="1" t="s">
        <v>227</v>
      </c>
      <c r="D51" s="1" t="b">
        <f t="shared" si="2"/>
        <v>0</v>
      </c>
      <c r="E51" s="1" t="str">
        <f t="shared" si="3"/>
        <v>Business</v>
      </c>
      <c r="F51" s="1">
        <v>0</v>
      </c>
      <c r="G51" s="1">
        <v>0</v>
      </c>
      <c r="H51" s="1">
        <v>0</v>
      </c>
      <c r="I51" s="1">
        <v>-1</v>
      </c>
      <c r="J51" s="1">
        <v>0</v>
      </c>
      <c r="M51" s="1">
        <v>1.3189577285299999E-3</v>
      </c>
      <c r="N51" s="1">
        <v>3.5033531962799998E-8</v>
      </c>
      <c r="O51" s="1">
        <v>296347</v>
      </c>
      <c r="P51" s="1">
        <v>304759</v>
      </c>
      <c r="Q51" s="1">
        <v>2672002</v>
      </c>
      <c r="R51" s="1" t="s">
        <v>867</v>
      </c>
      <c r="S51" s="1">
        <v>39138</v>
      </c>
      <c r="W51" s="1">
        <v>41213.524172199999</v>
      </c>
      <c r="X51" s="1">
        <v>816.18881819000001</v>
      </c>
      <c r="Y51" s="1">
        <v>41213.5214844</v>
      </c>
      <c r="Z51" s="1">
        <v>816.18881819000001</v>
      </c>
      <c r="AE51" s="1" t="s">
        <v>868</v>
      </c>
      <c r="AF51" s="1">
        <v>2672002</v>
      </c>
      <c r="AG51" s="1" t="s">
        <v>867</v>
      </c>
      <c r="AH51" s="1" t="s">
        <v>869</v>
      </c>
      <c r="AI51" s="1" t="s">
        <v>128</v>
      </c>
      <c r="AJ51" s="1">
        <v>100</v>
      </c>
      <c r="AK51" s="1" t="s">
        <v>870</v>
      </c>
      <c r="AL51" s="1" t="s">
        <v>871</v>
      </c>
      <c r="AM51" s="1" t="s">
        <v>872</v>
      </c>
      <c r="AO51" s="1" t="s">
        <v>587</v>
      </c>
      <c r="AP51" s="1" t="s">
        <v>131</v>
      </c>
      <c r="AQ51" s="1" t="s">
        <v>873</v>
      </c>
      <c r="AR51" s="1" t="s">
        <v>133</v>
      </c>
      <c r="AS51" s="1" t="s">
        <v>410</v>
      </c>
      <c r="AT51" s="1" t="s">
        <v>874</v>
      </c>
      <c r="AU51" s="1" t="s">
        <v>412</v>
      </c>
      <c r="AV51" s="1" t="s">
        <v>196</v>
      </c>
      <c r="AW51" s="1" t="s">
        <v>592</v>
      </c>
      <c r="AX51" s="1" t="s">
        <v>875</v>
      </c>
      <c r="AY51" s="1" t="s">
        <v>876</v>
      </c>
      <c r="BA51" s="1">
        <v>0</v>
      </c>
      <c r="BB51" s="1">
        <v>0</v>
      </c>
      <c r="BC51" s="1" t="s">
        <v>877</v>
      </c>
      <c r="BD51" s="1" t="s">
        <v>267</v>
      </c>
      <c r="BE51" s="1" t="s">
        <v>268</v>
      </c>
      <c r="BF51" s="1" t="s">
        <v>269</v>
      </c>
      <c r="BG51" s="1" t="s">
        <v>130</v>
      </c>
      <c r="BH51" s="1" t="s">
        <v>131</v>
      </c>
      <c r="BI51" s="1" t="s">
        <v>142</v>
      </c>
      <c r="BJ51" s="2" t="s">
        <v>878</v>
      </c>
      <c r="BK51" s="1" t="s">
        <v>246</v>
      </c>
      <c r="BL51" s="1" t="s">
        <v>144</v>
      </c>
      <c r="BO51" s="1" t="s">
        <v>247</v>
      </c>
      <c r="BR51" s="1" t="s">
        <v>879</v>
      </c>
      <c r="BS51" s="1">
        <v>38960</v>
      </c>
      <c r="BT51" s="1" t="s">
        <v>303</v>
      </c>
      <c r="BU51" s="1">
        <v>0.94630000000000003</v>
      </c>
      <c r="BV51" s="1">
        <v>0</v>
      </c>
      <c r="BW51" s="1">
        <v>41220.83</v>
      </c>
      <c r="BX51" s="1">
        <v>41220.83</v>
      </c>
      <c r="BY51" s="1">
        <v>3117</v>
      </c>
      <c r="BZ51" s="1" t="s">
        <v>456</v>
      </c>
      <c r="CA51" s="1" t="s">
        <v>276</v>
      </c>
      <c r="CB51" s="1" t="s">
        <v>457</v>
      </c>
      <c r="CC51" s="1" t="s">
        <v>458</v>
      </c>
      <c r="CD51" s="1" t="s">
        <v>150</v>
      </c>
      <c r="CE51" s="1" t="s">
        <v>279</v>
      </c>
      <c r="CF51" s="1">
        <v>2011</v>
      </c>
      <c r="CG51" s="1">
        <v>2011</v>
      </c>
      <c r="CI51" s="1" t="s">
        <v>276</v>
      </c>
      <c r="CL51" s="1">
        <v>1</v>
      </c>
      <c r="CM51" s="1">
        <v>0</v>
      </c>
      <c r="CN51" s="1">
        <v>100</v>
      </c>
      <c r="CO51" s="1" t="s">
        <v>200</v>
      </c>
      <c r="CP51" s="1">
        <v>40772</v>
      </c>
      <c r="CQ51" s="1" t="s">
        <v>154</v>
      </c>
      <c r="CR51" s="1">
        <v>2019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2018</v>
      </c>
      <c r="DE51" s="6">
        <v>0</v>
      </c>
      <c r="DF51" s="6">
        <v>853142</v>
      </c>
      <c r="DG51" s="6">
        <v>0</v>
      </c>
      <c r="DH51" s="6">
        <v>906858</v>
      </c>
      <c r="DI51" s="6">
        <v>0</v>
      </c>
      <c r="DJ51" s="6">
        <v>0</v>
      </c>
      <c r="DK51" s="6">
        <v>1760000</v>
      </c>
      <c r="DL51" s="6">
        <v>0</v>
      </c>
      <c r="DM51" s="6">
        <v>1760000</v>
      </c>
      <c r="DN51" s="6">
        <v>0</v>
      </c>
      <c r="DO51" s="6">
        <v>1760000</v>
      </c>
      <c r="DP51" s="1">
        <v>0</v>
      </c>
      <c r="DQ51" s="1">
        <v>0</v>
      </c>
      <c r="DT51" s="1">
        <v>0</v>
      </c>
      <c r="DU51" s="3">
        <v>8.9483664183600001E-2</v>
      </c>
      <c r="DV51" s="5">
        <f t="shared" si="4"/>
        <v>9.4600000000000004E-2</v>
      </c>
      <c r="DW51" s="6">
        <f t="shared" si="5"/>
        <v>21.999993692509346</v>
      </c>
      <c r="DX51" s="7">
        <f t="shared" si="6"/>
        <v>85753.960474406675</v>
      </c>
      <c r="DY51" s="8">
        <f t="shared" si="7"/>
        <v>1.8</v>
      </c>
      <c r="DZ51" s="6">
        <f>IF(ISNUMBER(MATCH(Q51,'Green Overlap Properties'!A:A,0)),MAX(DW51*DY51,12),MAX(3.5,Red_A_Coit_to_US_75!DW51*Red_A_Coit_to_US_75!DY51))</f>
        <v>39.59998864651682</v>
      </c>
      <c r="EA51" s="7">
        <f t="shared" si="8"/>
        <v>154357.12885393199</v>
      </c>
      <c r="EB51" s="7">
        <f t="shared" si="15"/>
        <v>105000</v>
      </c>
      <c r="EC51" s="7">
        <f t="shared" si="16"/>
        <v>0</v>
      </c>
      <c r="ED51" s="7">
        <f t="shared" si="11"/>
        <v>105000</v>
      </c>
      <c r="EE51" s="7">
        <f t="shared" si="12"/>
        <v>259400</v>
      </c>
    </row>
    <row r="52" spans="1:136" ht="28.8" x14ac:dyDescent="0.3">
      <c r="A52" s="1">
        <v>45</v>
      </c>
      <c r="B52" s="1" t="s">
        <v>226</v>
      </c>
      <c r="C52" s="1" t="s">
        <v>227</v>
      </c>
      <c r="D52" s="1" t="b">
        <f t="shared" si="2"/>
        <v>0</v>
      </c>
      <c r="E52" s="1" t="str">
        <f t="shared" si="3"/>
        <v>Business</v>
      </c>
      <c r="F52" s="1">
        <v>0</v>
      </c>
      <c r="G52" s="1">
        <v>0</v>
      </c>
      <c r="H52" s="1">
        <v>0</v>
      </c>
      <c r="I52" s="1">
        <v>-1</v>
      </c>
      <c r="J52" s="1">
        <v>0</v>
      </c>
      <c r="M52" s="1">
        <v>2.6229104973899998E-3</v>
      </c>
      <c r="N52" s="1">
        <v>1.6565726851999999E-7</v>
      </c>
      <c r="O52" s="1">
        <v>298831</v>
      </c>
      <c r="P52" s="1">
        <v>304361</v>
      </c>
      <c r="Q52" s="1">
        <v>2777195</v>
      </c>
      <c r="R52" s="1" t="s">
        <v>880</v>
      </c>
      <c r="S52" s="1" t="s">
        <v>611</v>
      </c>
      <c r="W52" s="1">
        <v>112340.42877300001</v>
      </c>
      <c r="X52" s="1">
        <v>1284.3499666499999</v>
      </c>
      <c r="Y52" s="1">
        <v>112340.427734</v>
      </c>
      <c r="Z52" s="1">
        <v>1284.3499666499999</v>
      </c>
      <c r="AE52" s="1" t="s">
        <v>881</v>
      </c>
      <c r="AF52" s="1">
        <v>2777195</v>
      </c>
      <c r="AG52" s="1" t="s">
        <v>880</v>
      </c>
      <c r="AH52" s="1" t="s">
        <v>882</v>
      </c>
      <c r="AI52" s="1" t="s">
        <v>128</v>
      </c>
      <c r="AJ52" s="1">
        <v>100</v>
      </c>
      <c r="AK52" s="1" t="s">
        <v>883</v>
      </c>
      <c r="AL52" s="1" t="s">
        <v>884</v>
      </c>
      <c r="AM52" s="1" t="s">
        <v>885</v>
      </c>
      <c r="AN52" s="1" t="s">
        <v>886</v>
      </c>
      <c r="AO52" s="1" t="s">
        <v>741</v>
      </c>
      <c r="AP52" s="1" t="s">
        <v>131</v>
      </c>
      <c r="AQ52" s="1" t="s">
        <v>887</v>
      </c>
      <c r="AR52" s="1" t="s">
        <v>133</v>
      </c>
      <c r="AS52" s="1" t="s">
        <v>888</v>
      </c>
      <c r="AT52" s="1" t="s">
        <v>889</v>
      </c>
      <c r="AU52" s="1" t="s">
        <v>890</v>
      </c>
      <c r="AV52" s="1" t="s">
        <v>891</v>
      </c>
      <c r="AW52" s="1" t="s">
        <v>784</v>
      </c>
      <c r="AX52" s="1" t="s">
        <v>892</v>
      </c>
      <c r="AY52" s="1" t="s">
        <v>671</v>
      </c>
      <c r="BA52" s="1">
        <v>0</v>
      </c>
      <c r="BB52" s="1">
        <v>0</v>
      </c>
      <c r="BC52" s="1" t="s">
        <v>893</v>
      </c>
      <c r="BD52" s="1" t="s">
        <v>267</v>
      </c>
      <c r="BE52" s="1" t="s">
        <v>268</v>
      </c>
      <c r="BF52" s="1" t="s">
        <v>269</v>
      </c>
      <c r="BG52" s="1" t="s">
        <v>130</v>
      </c>
      <c r="BH52" s="1" t="s">
        <v>131</v>
      </c>
      <c r="BI52" s="1" t="s">
        <v>142</v>
      </c>
      <c r="BJ52" s="2" t="s">
        <v>894</v>
      </c>
      <c r="BK52" s="1" t="s">
        <v>246</v>
      </c>
      <c r="BL52" s="1" t="s">
        <v>144</v>
      </c>
      <c r="BO52" s="1" t="s">
        <v>247</v>
      </c>
      <c r="BP52" s="1" t="s">
        <v>895</v>
      </c>
      <c r="BQ52" s="1" t="s">
        <v>896</v>
      </c>
      <c r="BR52" s="1" t="s">
        <v>897</v>
      </c>
      <c r="BS52" s="1">
        <v>43166</v>
      </c>
      <c r="BT52" s="1" t="s">
        <v>251</v>
      </c>
      <c r="BU52" s="1">
        <v>2.5659999999999998</v>
      </c>
      <c r="BV52" s="1">
        <v>0</v>
      </c>
      <c r="BW52" s="1">
        <v>111774.96</v>
      </c>
      <c r="BX52" s="1">
        <v>111774.96</v>
      </c>
      <c r="BY52" s="1">
        <v>38735</v>
      </c>
      <c r="CA52" s="1" t="s">
        <v>898</v>
      </c>
      <c r="CB52" s="1" t="s">
        <v>899</v>
      </c>
      <c r="CC52" s="1" t="s">
        <v>900</v>
      </c>
      <c r="CD52" s="1" t="s">
        <v>150</v>
      </c>
      <c r="CE52" s="1" t="s">
        <v>279</v>
      </c>
      <c r="CF52" s="1">
        <v>2016</v>
      </c>
      <c r="CG52" s="1">
        <v>2016</v>
      </c>
      <c r="CI52" s="1" t="s">
        <v>898</v>
      </c>
      <c r="CL52" s="1">
        <v>1</v>
      </c>
      <c r="CM52" s="1">
        <v>0</v>
      </c>
      <c r="CN52" s="1">
        <v>100</v>
      </c>
      <c r="CO52" s="1" t="s">
        <v>200</v>
      </c>
      <c r="CP52" s="1">
        <v>43216</v>
      </c>
      <c r="CQ52" s="1" t="s">
        <v>154</v>
      </c>
      <c r="CR52" s="1">
        <v>2019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2019</v>
      </c>
      <c r="DE52" s="6">
        <v>0</v>
      </c>
      <c r="DF52" s="6">
        <v>12702751</v>
      </c>
      <c r="DG52" s="6">
        <v>0</v>
      </c>
      <c r="DH52" s="6">
        <v>2011949</v>
      </c>
      <c r="DI52" s="6">
        <v>0</v>
      </c>
      <c r="DJ52" s="6">
        <v>0</v>
      </c>
      <c r="DK52" s="6">
        <f>DF52+DH52</f>
        <v>14714700</v>
      </c>
      <c r="DL52" s="6">
        <v>0</v>
      </c>
      <c r="DM52" s="6">
        <v>14714700</v>
      </c>
      <c r="DN52" s="6">
        <v>0</v>
      </c>
      <c r="DO52" s="6">
        <v>14714700</v>
      </c>
      <c r="DP52" s="1">
        <v>0</v>
      </c>
      <c r="DQ52" s="1">
        <v>0</v>
      </c>
      <c r="DT52" s="1">
        <v>0</v>
      </c>
      <c r="DU52" s="3">
        <v>0.42312220216700003</v>
      </c>
      <c r="DV52" s="5">
        <f t="shared" si="4"/>
        <v>0.16489999999999999</v>
      </c>
      <c r="DW52" s="6">
        <f t="shared" si="5"/>
        <v>17.999997494966671</v>
      </c>
      <c r="DX52" s="7">
        <f t="shared" si="6"/>
        <v>331761.61010432325</v>
      </c>
      <c r="DY52" s="8">
        <f t="shared" si="7"/>
        <v>1.8</v>
      </c>
      <c r="DZ52" s="6">
        <f>IF(ISNUMBER(MATCH(Q52,'Green Overlap Properties'!A:A,0)),MAX(DW52*DY52,12),MAX(3.5,Red_A_Coit_to_US_75!DW52*Red_A_Coit_to_US_75!DY52))</f>
        <v>32.399995490940007</v>
      </c>
      <c r="EA52" s="7">
        <f t="shared" si="8"/>
        <v>597170.8981877818</v>
      </c>
      <c r="EB52" s="7">
        <f t="shared" si="15"/>
        <v>105000</v>
      </c>
      <c r="EC52" s="7">
        <f t="shared" si="16"/>
        <v>0</v>
      </c>
      <c r="ED52" s="7">
        <f t="shared" si="11"/>
        <v>105000</v>
      </c>
      <c r="EE52" s="7">
        <f t="shared" si="12"/>
        <v>702200</v>
      </c>
    </row>
    <row r="53" spans="1:136" ht="28.8" x14ac:dyDescent="0.3">
      <c r="A53" s="1">
        <v>283</v>
      </c>
      <c r="B53" s="1" t="s">
        <v>123</v>
      </c>
      <c r="C53" s="1" t="s">
        <v>124</v>
      </c>
      <c r="D53" s="1" t="b">
        <f t="shared" si="2"/>
        <v>0</v>
      </c>
      <c r="E53" s="1" t="str">
        <f t="shared" si="3"/>
        <v>Residential</v>
      </c>
      <c r="F53" s="1">
        <v>4</v>
      </c>
      <c r="G53" s="1">
        <v>0</v>
      </c>
      <c r="H53" s="1">
        <v>0</v>
      </c>
      <c r="I53" s="1">
        <v>-1</v>
      </c>
      <c r="J53" s="1">
        <v>0</v>
      </c>
      <c r="M53" s="1">
        <v>1.0169836846500001E-3</v>
      </c>
      <c r="N53" s="1">
        <v>2.7629200474600001E-8</v>
      </c>
      <c r="O53" s="1">
        <v>302356</v>
      </c>
      <c r="P53" s="1">
        <v>309523</v>
      </c>
      <c r="Q53" s="1">
        <v>1587713</v>
      </c>
      <c r="R53" s="1" t="s">
        <v>901</v>
      </c>
      <c r="W53" s="1">
        <v>47419.421341300003</v>
      </c>
      <c r="X53" s="1">
        <v>932.22210457000006</v>
      </c>
      <c r="Y53" s="1">
        <v>47419.4199219</v>
      </c>
      <c r="Z53" s="1">
        <v>932.22211574999994</v>
      </c>
      <c r="AE53" s="1" t="s">
        <v>902</v>
      </c>
      <c r="AF53" s="1">
        <v>1587713</v>
      </c>
      <c r="AG53" s="1" t="s">
        <v>901</v>
      </c>
      <c r="AH53" s="1" t="s">
        <v>903</v>
      </c>
      <c r="AI53" s="1" t="s">
        <v>128</v>
      </c>
      <c r="AJ53" s="1">
        <v>100</v>
      </c>
      <c r="AM53" s="1" t="s">
        <v>904</v>
      </c>
      <c r="AO53" s="1" t="s">
        <v>130</v>
      </c>
      <c r="AP53" s="1" t="s">
        <v>131</v>
      </c>
      <c r="AQ53" s="1" t="s">
        <v>905</v>
      </c>
      <c r="AR53" s="1" t="s">
        <v>133</v>
      </c>
      <c r="AS53" s="1" t="s">
        <v>193</v>
      </c>
      <c r="AT53" s="1" t="s">
        <v>194</v>
      </c>
      <c r="AU53" s="1" t="s">
        <v>195</v>
      </c>
      <c r="AV53" s="1" t="s">
        <v>196</v>
      </c>
      <c r="AW53" s="1" t="s">
        <v>280</v>
      </c>
      <c r="AX53" s="1" t="s">
        <v>906</v>
      </c>
      <c r="BA53" s="1">
        <v>0</v>
      </c>
      <c r="BB53" s="1">
        <v>0</v>
      </c>
      <c r="BC53" s="1" t="s">
        <v>907</v>
      </c>
      <c r="BD53" s="1" t="s">
        <v>200</v>
      </c>
      <c r="BE53" s="1" t="s">
        <v>201</v>
      </c>
      <c r="BF53" s="1" t="s">
        <v>202</v>
      </c>
      <c r="BG53" s="1" t="s">
        <v>130</v>
      </c>
      <c r="BH53" s="1" t="s">
        <v>131</v>
      </c>
      <c r="BI53" s="1" t="s">
        <v>142</v>
      </c>
      <c r="BJ53" s="2" t="s">
        <v>908</v>
      </c>
      <c r="BK53" s="1" t="s">
        <v>204</v>
      </c>
      <c r="BL53" s="1" t="s">
        <v>144</v>
      </c>
      <c r="BN53" s="1" t="s">
        <v>145</v>
      </c>
      <c r="BO53" s="1" t="s">
        <v>205</v>
      </c>
      <c r="BR53" s="1" t="s">
        <v>909</v>
      </c>
      <c r="BS53" s="1">
        <v>38545</v>
      </c>
      <c r="BT53" s="1" t="s">
        <v>274</v>
      </c>
      <c r="BU53" s="1">
        <v>0</v>
      </c>
      <c r="BV53" s="1">
        <v>0</v>
      </c>
      <c r="BW53" s="1">
        <v>42898</v>
      </c>
      <c r="BX53" s="1">
        <v>42897.89</v>
      </c>
      <c r="BY53" s="1">
        <v>2901</v>
      </c>
      <c r="BZ53" s="1" t="s">
        <v>208</v>
      </c>
      <c r="CA53" s="1" t="s">
        <v>209</v>
      </c>
      <c r="CB53" s="1" t="s">
        <v>210</v>
      </c>
      <c r="CD53" s="1" t="s">
        <v>150</v>
      </c>
      <c r="CE53" s="1" t="s">
        <v>128</v>
      </c>
      <c r="CF53" s="1">
        <v>2006</v>
      </c>
      <c r="CG53" s="1">
        <v>2006</v>
      </c>
      <c r="CI53" s="1" t="s">
        <v>209</v>
      </c>
      <c r="CJ53" s="1" t="s">
        <v>171</v>
      </c>
      <c r="CK53" s="1" t="s">
        <v>152</v>
      </c>
      <c r="CL53" s="1">
        <v>2</v>
      </c>
      <c r="CM53" s="1">
        <v>0</v>
      </c>
      <c r="CN53" s="1">
        <v>100</v>
      </c>
      <c r="CO53" s="1" t="s">
        <v>200</v>
      </c>
      <c r="CP53" s="1">
        <v>30317</v>
      </c>
      <c r="CQ53" s="1" t="s">
        <v>154</v>
      </c>
      <c r="CR53" s="1">
        <v>2019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2018</v>
      </c>
      <c r="DE53" s="6">
        <v>339668</v>
      </c>
      <c r="DF53" s="6">
        <v>0</v>
      </c>
      <c r="DG53" s="6">
        <v>132948</v>
      </c>
      <c r="DH53" s="6">
        <v>0</v>
      </c>
      <c r="DI53" s="6">
        <v>0</v>
      </c>
      <c r="DJ53" s="6">
        <v>0</v>
      </c>
      <c r="DK53" s="6">
        <v>472616</v>
      </c>
      <c r="DL53" s="6">
        <v>0</v>
      </c>
      <c r="DM53" s="6">
        <v>472616</v>
      </c>
      <c r="DN53" s="6">
        <v>23355</v>
      </c>
      <c r="DO53" s="6">
        <v>449261</v>
      </c>
      <c r="DP53" s="1">
        <v>0</v>
      </c>
      <c r="DQ53" s="1">
        <v>0</v>
      </c>
      <c r="DT53" s="1">
        <v>0</v>
      </c>
      <c r="DU53" s="3">
        <v>7.05712390272E-2</v>
      </c>
      <c r="DV53" s="5">
        <f t="shared" si="4"/>
        <v>7.17E-2</v>
      </c>
      <c r="DW53" s="6">
        <f t="shared" si="5"/>
        <v>3.0991734092282859</v>
      </c>
      <c r="DX53" s="7">
        <f t="shared" si="6"/>
        <v>9527.1168244955024</v>
      </c>
      <c r="DY53" s="8">
        <f t="shared" si="7"/>
        <v>1.5</v>
      </c>
      <c r="DZ53" s="6">
        <f>IF(ISNUMBER(MATCH(Q53,'Green Overlap Properties'!A:A,0)),MAX(DW53*DY53,12),MAX(3.5,Red_A_Coit_to_US_75!DW53*Red_A_Coit_to_US_75!DY53))</f>
        <v>12</v>
      </c>
      <c r="EA53" s="7">
        <f t="shared" si="8"/>
        <v>36888.998064297986</v>
      </c>
      <c r="EB53" s="7">
        <f t="shared" si="15"/>
        <v>71000</v>
      </c>
      <c r="EC53" s="7">
        <f t="shared" si="16"/>
        <v>0</v>
      </c>
      <c r="ED53" s="7">
        <f t="shared" si="11"/>
        <v>71000</v>
      </c>
      <c r="EE53" s="7">
        <f t="shared" si="12"/>
        <v>107900</v>
      </c>
    </row>
    <row r="54" spans="1:136" ht="28.8" x14ac:dyDescent="0.3">
      <c r="A54" s="1">
        <v>11</v>
      </c>
      <c r="B54" s="1" t="s">
        <v>226</v>
      </c>
      <c r="C54" s="1" t="s">
        <v>227</v>
      </c>
      <c r="D54" s="1" t="b">
        <f t="shared" si="2"/>
        <v>0</v>
      </c>
      <c r="E54" s="1" t="str">
        <f t="shared" si="3"/>
        <v>Business</v>
      </c>
      <c r="F54" s="1">
        <v>0</v>
      </c>
      <c r="G54" s="1">
        <v>0</v>
      </c>
      <c r="H54" s="1">
        <v>0</v>
      </c>
      <c r="I54" s="1">
        <v>-1</v>
      </c>
      <c r="J54" s="1">
        <v>0</v>
      </c>
      <c r="M54" s="1">
        <v>1.22644507013E-3</v>
      </c>
      <c r="N54" s="1">
        <v>8.3912235156699993E-9</v>
      </c>
      <c r="O54" s="1">
        <v>305891</v>
      </c>
      <c r="P54" s="1">
        <v>312343</v>
      </c>
      <c r="Q54" s="1">
        <v>2084403</v>
      </c>
      <c r="R54" s="1" t="s">
        <v>910</v>
      </c>
      <c r="W54" s="1">
        <v>58038.137676999999</v>
      </c>
      <c r="X54" s="1">
        <v>999.97274635999997</v>
      </c>
      <c r="Y54" s="1">
        <v>58038.1328125</v>
      </c>
      <c r="Z54" s="1">
        <v>999.97274635999997</v>
      </c>
      <c r="AE54" s="1" t="s">
        <v>911</v>
      </c>
      <c r="AF54" s="1">
        <v>2084403</v>
      </c>
      <c r="AG54" s="1" t="s">
        <v>910</v>
      </c>
      <c r="AH54" s="1" t="s">
        <v>912</v>
      </c>
      <c r="AI54" s="1" t="s">
        <v>128</v>
      </c>
      <c r="AJ54" s="1">
        <v>100</v>
      </c>
      <c r="AK54" s="1" t="s">
        <v>913</v>
      </c>
      <c r="AM54" s="1" t="s">
        <v>914</v>
      </c>
      <c r="AO54" s="1" t="s">
        <v>575</v>
      </c>
      <c r="AP54" s="1" t="s">
        <v>131</v>
      </c>
      <c r="AQ54" s="1" t="s">
        <v>915</v>
      </c>
      <c r="AR54" s="1" t="s">
        <v>133</v>
      </c>
      <c r="AS54" s="1" t="s">
        <v>782</v>
      </c>
      <c r="AT54" s="1" t="s">
        <v>916</v>
      </c>
      <c r="AU54" s="1" t="s">
        <v>783</v>
      </c>
      <c r="AW54" s="1" t="s">
        <v>211</v>
      </c>
      <c r="AX54" s="1" t="s">
        <v>917</v>
      </c>
      <c r="BA54" s="1">
        <v>0</v>
      </c>
      <c r="BB54" s="1">
        <v>0</v>
      </c>
      <c r="BC54" s="1" t="s">
        <v>918</v>
      </c>
      <c r="BD54" s="1" t="s">
        <v>267</v>
      </c>
      <c r="BE54" s="1" t="s">
        <v>268</v>
      </c>
      <c r="BF54" s="1" t="s">
        <v>269</v>
      </c>
      <c r="BG54" s="1" t="s">
        <v>130</v>
      </c>
      <c r="BH54" s="1" t="s">
        <v>131</v>
      </c>
      <c r="BI54" s="1" t="s">
        <v>142</v>
      </c>
      <c r="BJ54" s="2" t="s">
        <v>919</v>
      </c>
      <c r="BL54" s="1" t="s">
        <v>144</v>
      </c>
      <c r="BO54" s="1" t="s">
        <v>146</v>
      </c>
      <c r="BR54" s="1" t="s">
        <v>920</v>
      </c>
      <c r="BS54" s="1">
        <v>41684</v>
      </c>
      <c r="BT54" s="1" t="s">
        <v>354</v>
      </c>
      <c r="BU54" s="1">
        <v>0</v>
      </c>
      <c r="BV54" s="1">
        <v>0</v>
      </c>
      <c r="BW54" s="1">
        <v>57499</v>
      </c>
      <c r="BX54" s="1">
        <v>57499</v>
      </c>
      <c r="BY54" s="1">
        <v>13936</v>
      </c>
      <c r="BZ54" s="1" t="s">
        <v>719</v>
      </c>
      <c r="CA54" s="1" t="s">
        <v>276</v>
      </c>
      <c r="CB54" s="1" t="s">
        <v>720</v>
      </c>
      <c r="CC54" s="1" t="s">
        <v>719</v>
      </c>
      <c r="CD54" s="1" t="s">
        <v>150</v>
      </c>
      <c r="CE54" s="1" t="s">
        <v>279</v>
      </c>
      <c r="CF54" s="1">
        <v>2000</v>
      </c>
      <c r="CG54" s="1">
        <v>2000</v>
      </c>
      <c r="CI54" s="1" t="s">
        <v>276</v>
      </c>
      <c r="CL54" s="1">
        <v>1</v>
      </c>
      <c r="CM54" s="1">
        <v>0</v>
      </c>
      <c r="CN54" s="1">
        <v>100</v>
      </c>
      <c r="CO54" s="1" t="s">
        <v>200</v>
      </c>
      <c r="CP54" s="1">
        <v>36405</v>
      </c>
      <c r="CQ54" s="1" t="s">
        <v>154</v>
      </c>
      <c r="CR54" s="1">
        <v>2019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2018</v>
      </c>
      <c r="DE54" s="6">
        <v>0</v>
      </c>
      <c r="DF54" s="6">
        <v>795014</v>
      </c>
      <c r="DG54" s="6">
        <v>0</v>
      </c>
      <c r="DH54" s="6">
        <v>804986</v>
      </c>
      <c r="DI54" s="6">
        <v>0</v>
      </c>
      <c r="DJ54" s="6">
        <v>0</v>
      </c>
      <c r="DK54" s="6">
        <v>1600000</v>
      </c>
      <c r="DL54" s="6">
        <v>0</v>
      </c>
      <c r="DM54" s="6">
        <v>1600000</v>
      </c>
      <c r="DN54" s="6">
        <v>0</v>
      </c>
      <c r="DO54" s="6">
        <v>1600000</v>
      </c>
      <c r="DP54" s="1">
        <v>0</v>
      </c>
      <c r="DQ54" s="1">
        <v>0</v>
      </c>
      <c r="DT54" s="1">
        <v>0</v>
      </c>
      <c r="DU54" s="3">
        <v>2.14330989102E-2</v>
      </c>
      <c r="DV54" s="5">
        <f t="shared" si="4"/>
        <v>1.6199999999999999E-2</v>
      </c>
      <c r="DW54" s="6">
        <f t="shared" si="5"/>
        <v>14</v>
      </c>
      <c r="DX54" s="7">
        <f t="shared" si="6"/>
        <v>13070.761039396368</v>
      </c>
      <c r="DY54" s="8">
        <f t="shared" si="7"/>
        <v>1.8</v>
      </c>
      <c r="DZ54" s="6">
        <f>IF(ISNUMBER(MATCH(Q54,'Green Overlap Properties'!A:A,0)),MAX(DW54*DY54,12),MAX(3.5,Red_A_Coit_to_US_75!DW54*Red_A_Coit_to_US_75!DY54))</f>
        <v>25.2</v>
      </c>
      <c r="EA54" s="7">
        <f t="shared" si="8"/>
        <v>23527.369870913462</v>
      </c>
      <c r="EB54" s="7">
        <f t="shared" si="15"/>
        <v>105000</v>
      </c>
      <c r="EC54" s="7">
        <f t="shared" si="16"/>
        <v>0</v>
      </c>
      <c r="ED54" s="7">
        <f t="shared" si="11"/>
        <v>105000</v>
      </c>
      <c r="EE54" s="7">
        <f t="shared" si="12"/>
        <v>128600</v>
      </c>
    </row>
    <row r="55" spans="1:136" ht="28.8" x14ac:dyDescent="0.3">
      <c r="A55" s="1">
        <v>19</v>
      </c>
      <c r="B55" s="1" t="s">
        <v>226</v>
      </c>
      <c r="C55" s="1" t="s">
        <v>227</v>
      </c>
      <c r="D55" s="1" t="b">
        <f t="shared" si="2"/>
        <v>0</v>
      </c>
      <c r="E55" s="1" t="str">
        <f t="shared" si="3"/>
        <v>Business</v>
      </c>
      <c r="F55" s="1">
        <v>0</v>
      </c>
      <c r="G55" s="1">
        <v>0</v>
      </c>
      <c r="H55" s="1">
        <v>0</v>
      </c>
      <c r="I55" s="1">
        <v>-1</v>
      </c>
      <c r="J55" s="1">
        <v>0</v>
      </c>
      <c r="M55" s="1">
        <v>1.25142126542E-3</v>
      </c>
      <c r="N55" s="1">
        <v>4.0046376618400002E-8</v>
      </c>
      <c r="O55" s="1">
        <v>311063</v>
      </c>
      <c r="P55" s="1">
        <v>313548</v>
      </c>
      <c r="Q55" s="1">
        <v>2703970</v>
      </c>
      <c r="R55" s="1" t="s">
        <v>921</v>
      </c>
      <c r="W55" s="1">
        <v>51480.9338183</v>
      </c>
      <c r="X55" s="1">
        <v>896.13323935000005</v>
      </c>
      <c r="Y55" s="1">
        <v>51480.9375</v>
      </c>
      <c r="Z55" s="1">
        <v>896.13323935000005</v>
      </c>
      <c r="AE55" s="1" t="s">
        <v>922</v>
      </c>
      <c r="AF55" s="1">
        <v>2703970</v>
      </c>
      <c r="AG55" s="1" t="s">
        <v>921</v>
      </c>
      <c r="AH55" s="1" t="s">
        <v>923</v>
      </c>
      <c r="AI55" s="1" t="s">
        <v>128</v>
      </c>
      <c r="AJ55" s="1">
        <v>100</v>
      </c>
      <c r="AK55" s="1" t="s">
        <v>924</v>
      </c>
      <c r="AL55" s="1" t="s">
        <v>925</v>
      </c>
      <c r="AM55" s="1" t="s">
        <v>926</v>
      </c>
      <c r="AO55" s="1" t="s">
        <v>442</v>
      </c>
      <c r="AP55" s="1" t="s">
        <v>131</v>
      </c>
      <c r="AQ55" s="1" t="s">
        <v>927</v>
      </c>
      <c r="AR55" s="1" t="s">
        <v>133</v>
      </c>
      <c r="AS55" s="1" t="s">
        <v>589</v>
      </c>
      <c r="AT55" s="1" t="s">
        <v>928</v>
      </c>
      <c r="AU55" s="1" t="s">
        <v>591</v>
      </c>
      <c r="AV55" s="1" t="s">
        <v>196</v>
      </c>
      <c r="AW55" s="1" t="s">
        <v>929</v>
      </c>
      <c r="AX55" s="1" t="s">
        <v>930</v>
      </c>
      <c r="AY55" s="1" t="s">
        <v>876</v>
      </c>
      <c r="BA55" s="1">
        <v>0</v>
      </c>
      <c r="BB55" s="1">
        <v>0</v>
      </c>
      <c r="BC55" s="1" t="s">
        <v>931</v>
      </c>
      <c r="BD55" s="1" t="s">
        <v>267</v>
      </c>
      <c r="BE55" s="1" t="s">
        <v>268</v>
      </c>
      <c r="BF55" s="1" t="s">
        <v>269</v>
      </c>
      <c r="BG55" s="1" t="s">
        <v>130</v>
      </c>
      <c r="BH55" s="1" t="s">
        <v>131</v>
      </c>
      <c r="BI55" s="1" t="s">
        <v>142</v>
      </c>
      <c r="BJ55" s="2" t="s">
        <v>932</v>
      </c>
      <c r="BK55" s="1" t="s">
        <v>246</v>
      </c>
      <c r="BL55" s="1" t="s">
        <v>271</v>
      </c>
      <c r="BO55" s="1" t="s">
        <v>272</v>
      </c>
      <c r="BP55" s="1" t="s">
        <v>933</v>
      </c>
      <c r="BQ55" s="1" t="s">
        <v>934</v>
      </c>
      <c r="BR55" s="1" t="s">
        <v>935</v>
      </c>
      <c r="BS55" s="1">
        <v>41733</v>
      </c>
      <c r="BT55" s="1" t="s">
        <v>251</v>
      </c>
      <c r="BU55" s="1">
        <v>1.2430000000000001</v>
      </c>
      <c r="BV55" s="1">
        <v>0</v>
      </c>
      <c r="BW55" s="1">
        <v>54145.08</v>
      </c>
      <c r="BX55" s="1">
        <v>54145.08</v>
      </c>
      <c r="BY55" s="1">
        <v>10922</v>
      </c>
      <c r="CA55" s="1" t="s">
        <v>898</v>
      </c>
      <c r="CB55" s="1" t="s">
        <v>936</v>
      </c>
      <c r="CC55" s="1" t="s">
        <v>937</v>
      </c>
      <c r="CD55" s="1" t="s">
        <v>150</v>
      </c>
      <c r="CE55" s="1" t="s">
        <v>279</v>
      </c>
      <c r="CF55" s="1">
        <v>2014</v>
      </c>
      <c r="CG55" s="1">
        <v>2014</v>
      </c>
      <c r="CI55" s="1" t="s">
        <v>898</v>
      </c>
      <c r="CL55" s="1">
        <v>1</v>
      </c>
      <c r="CM55" s="1">
        <v>0</v>
      </c>
      <c r="CN55" s="1">
        <v>100</v>
      </c>
      <c r="CO55" s="1" t="s">
        <v>200</v>
      </c>
      <c r="CP55" s="1">
        <v>41802</v>
      </c>
      <c r="CQ55" s="1" t="s">
        <v>154</v>
      </c>
      <c r="CR55" s="1">
        <v>2019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2018</v>
      </c>
      <c r="DE55" s="6">
        <v>0</v>
      </c>
      <c r="DF55" s="6">
        <v>3554663</v>
      </c>
      <c r="DG55" s="6">
        <v>0</v>
      </c>
      <c r="DH55" s="6">
        <v>1245337</v>
      </c>
      <c r="DI55" s="6">
        <v>0</v>
      </c>
      <c r="DJ55" s="6">
        <v>0</v>
      </c>
      <c r="DK55" s="6">
        <v>4800000</v>
      </c>
      <c r="DL55" s="6">
        <v>0</v>
      </c>
      <c r="DM55" s="6">
        <v>4800000</v>
      </c>
      <c r="DN55" s="6">
        <v>0</v>
      </c>
      <c r="DO55" s="6">
        <v>4800000</v>
      </c>
      <c r="DP55" s="1">
        <v>0</v>
      </c>
      <c r="DQ55" s="1">
        <v>0</v>
      </c>
      <c r="DT55" s="1">
        <v>0</v>
      </c>
      <c r="DU55" s="3">
        <v>0.102287422493</v>
      </c>
      <c r="DV55" s="5">
        <f t="shared" si="4"/>
        <v>8.2299999999999998E-2</v>
      </c>
      <c r="DW55" s="6">
        <f t="shared" si="5"/>
        <v>23.000002955023799</v>
      </c>
      <c r="DX55" s="7">
        <f t="shared" si="6"/>
        <v>102479.73601380945</v>
      </c>
      <c r="DY55" s="8">
        <f t="shared" si="7"/>
        <v>1.8</v>
      </c>
      <c r="DZ55" s="6">
        <f>IF(ISNUMBER(MATCH(Q55,'Green Overlap Properties'!A:A,0)),MAX(DW55*DY55,12),MAX(3.5,Red_A_Coit_to_US_75!DW55*Red_A_Coit_to_US_75!DY55))</f>
        <v>41.40000531904284</v>
      </c>
      <c r="EA55" s="7">
        <f t="shared" si="8"/>
        <v>184463.52482485704</v>
      </c>
      <c r="EB55" s="7">
        <f t="shared" si="15"/>
        <v>105000</v>
      </c>
      <c r="EC55" s="7">
        <f t="shared" si="16"/>
        <v>0</v>
      </c>
      <c r="ED55" s="7">
        <f t="shared" si="11"/>
        <v>105000</v>
      </c>
      <c r="EE55" s="7">
        <f t="shared" si="12"/>
        <v>289500</v>
      </c>
    </row>
    <row r="56" spans="1:136" ht="28.8" x14ac:dyDescent="0.3">
      <c r="A56" s="1">
        <v>293</v>
      </c>
      <c r="B56" s="1" t="s">
        <v>123</v>
      </c>
      <c r="C56" s="1" t="s">
        <v>124</v>
      </c>
      <c r="D56" s="1" t="b">
        <f t="shared" si="2"/>
        <v>0</v>
      </c>
      <c r="E56" s="1" t="str">
        <f t="shared" si="3"/>
        <v>Residential</v>
      </c>
      <c r="F56" s="1">
        <v>4</v>
      </c>
      <c r="G56" s="1">
        <v>0</v>
      </c>
      <c r="H56" s="1">
        <v>0</v>
      </c>
      <c r="I56" s="1">
        <v>-1</v>
      </c>
      <c r="J56" s="1">
        <v>0</v>
      </c>
      <c r="M56" s="1">
        <v>3.9080929066199997E-3</v>
      </c>
      <c r="N56" s="1">
        <v>8.3564362768199997E-7</v>
      </c>
      <c r="O56" s="1">
        <v>313159</v>
      </c>
      <c r="P56" s="1">
        <v>310683</v>
      </c>
      <c r="Q56" s="1">
        <v>2787871</v>
      </c>
      <c r="R56" s="1" t="s">
        <v>938</v>
      </c>
      <c r="W56" s="1">
        <v>43623.530118299997</v>
      </c>
      <c r="X56" s="1">
        <v>835.46356557000001</v>
      </c>
      <c r="Y56" s="1">
        <v>43623.5292969</v>
      </c>
      <c r="Z56" s="1">
        <v>835.46356557000001</v>
      </c>
      <c r="AC56" s="1" t="s">
        <v>174</v>
      </c>
      <c r="AD56" s="1">
        <v>43399</v>
      </c>
      <c r="AE56" s="1" t="s">
        <v>939</v>
      </c>
      <c r="AF56" s="1">
        <v>2787871</v>
      </c>
      <c r="AG56" s="1" t="s">
        <v>938</v>
      </c>
      <c r="AH56" s="1" t="s">
        <v>940</v>
      </c>
      <c r="AI56" s="1" t="s">
        <v>128</v>
      </c>
      <c r="AJ56" s="1">
        <v>100</v>
      </c>
      <c r="AM56" s="1" t="s">
        <v>941</v>
      </c>
      <c r="AO56" s="1" t="s">
        <v>130</v>
      </c>
      <c r="AP56" s="1" t="s">
        <v>131</v>
      </c>
      <c r="AQ56" s="1" t="s">
        <v>942</v>
      </c>
      <c r="AR56" s="1" t="s">
        <v>133</v>
      </c>
      <c r="AS56" s="1" t="s">
        <v>147</v>
      </c>
      <c r="AT56" s="1" t="s">
        <v>179</v>
      </c>
      <c r="AU56" s="1" t="s">
        <v>180</v>
      </c>
      <c r="AW56" s="1" t="s">
        <v>943</v>
      </c>
      <c r="AX56" s="1" t="s">
        <v>944</v>
      </c>
      <c r="BA56" s="1">
        <v>0</v>
      </c>
      <c r="BB56" s="1">
        <v>0</v>
      </c>
      <c r="BC56" s="1" t="s">
        <v>945</v>
      </c>
      <c r="BE56" s="1" t="s">
        <v>183</v>
      </c>
      <c r="BG56" s="1" t="s">
        <v>130</v>
      </c>
      <c r="BH56" s="1" t="s">
        <v>131</v>
      </c>
      <c r="BI56" s="1" t="s">
        <v>142</v>
      </c>
      <c r="BJ56" s="2" t="s">
        <v>946</v>
      </c>
      <c r="BL56" s="1" t="s">
        <v>144</v>
      </c>
      <c r="BN56" s="1" t="s">
        <v>145</v>
      </c>
      <c r="BO56" s="1" t="s">
        <v>146</v>
      </c>
      <c r="BR56" s="1" t="s">
        <v>947</v>
      </c>
      <c r="BS56" s="1">
        <v>43335</v>
      </c>
      <c r="BT56" s="1" t="s">
        <v>207</v>
      </c>
      <c r="BU56" s="1">
        <v>5.81</v>
      </c>
      <c r="BV56" s="1">
        <v>0</v>
      </c>
      <c r="BW56" s="1">
        <v>253083.6</v>
      </c>
      <c r="BX56" s="1">
        <v>253083.6</v>
      </c>
      <c r="BY56" s="1">
        <v>3401</v>
      </c>
      <c r="BZ56" s="1" t="s">
        <v>147</v>
      </c>
      <c r="CA56" s="1" t="s">
        <v>148</v>
      </c>
      <c r="CB56" s="1" t="s">
        <v>210</v>
      </c>
      <c r="CD56" s="1" t="s">
        <v>150</v>
      </c>
      <c r="CE56" s="1" t="s">
        <v>128</v>
      </c>
      <c r="CF56" s="1">
        <v>1995</v>
      </c>
      <c r="CG56" s="1">
        <v>1995</v>
      </c>
      <c r="CI56" s="1" t="s">
        <v>170</v>
      </c>
      <c r="CJ56" s="1" t="s">
        <v>171</v>
      </c>
      <c r="CK56" s="1" t="s">
        <v>152</v>
      </c>
      <c r="CL56" s="1">
        <v>1</v>
      </c>
      <c r="CM56" s="1">
        <v>0</v>
      </c>
      <c r="CN56" s="1">
        <v>100</v>
      </c>
      <c r="CO56" s="1" t="s">
        <v>133</v>
      </c>
      <c r="CP56" s="1">
        <v>43399</v>
      </c>
      <c r="CQ56" s="1" t="s">
        <v>154</v>
      </c>
      <c r="CR56" s="1">
        <v>2019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2019</v>
      </c>
      <c r="DE56" s="6">
        <v>0</v>
      </c>
      <c r="DF56" s="6">
        <v>409813</v>
      </c>
      <c r="DG56" s="6">
        <v>0</v>
      </c>
      <c r="DH56" s="6">
        <v>290500</v>
      </c>
      <c r="DI56" s="6">
        <v>0</v>
      </c>
      <c r="DJ56" s="6">
        <v>0</v>
      </c>
      <c r="DK56" s="6">
        <v>700313</v>
      </c>
      <c r="DL56" s="6">
        <v>0</v>
      </c>
      <c r="DM56" s="6">
        <v>700313</v>
      </c>
      <c r="DN56" s="6">
        <v>0</v>
      </c>
      <c r="DO56" s="6">
        <v>700313</v>
      </c>
      <c r="DP56" s="1">
        <v>0</v>
      </c>
      <c r="DQ56" s="1">
        <v>0</v>
      </c>
      <c r="DT56" s="1">
        <v>0</v>
      </c>
      <c r="DU56" s="3">
        <v>2.1337347870199999</v>
      </c>
      <c r="DV56" s="5">
        <f t="shared" si="4"/>
        <v>0.36730000000000002</v>
      </c>
      <c r="DW56" s="6">
        <f t="shared" si="5"/>
        <v>1.1478420569329659</v>
      </c>
      <c r="DX56" s="7">
        <f t="shared" si="6"/>
        <v>106686.73935099998</v>
      </c>
      <c r="DY56" s="8">
        <f t="shared" si="7"/>
        <v>1.5</v>
      </c>
      <c r="DZ56" s="6">
        <f>IF(ISNUMBER(MATCH(Q56,'Green Overlap Properties'!A:A,0)),MAX(DW56*DY56,12),MAX(3.5,Red_A_Coit_to_US_75!DW56*Red_A_Coit_to_US_75!DY56))</f>
        <v>3.5</v>
      </c>
      <c r="EA56" s="7">
        <f t="shared" si="8"/>
        <v>325309.20562906913</v>
      </c>
      <c r="EB56" s="7">
        <f t="shared" si="15"/>
        <v>71000</v>
      </c>
      <c r="EC56" s="7">
        <f t="shared" si="16"/>
        <v>0</v>
      </c>
      <c r="ED56" s="7">
        <f t="shared" si="11"/>
        <v>71000</v>
      </c>
      <c r="EE56" s="7">
        <f t="shared" si="12"/>
        <v>396400</v>
      </c>
    </row>
    <row r="57" spans="1:136" ht="28.8" x14ac:dyDescent="0.3">
      <c r="A57" s="1">
        <v>237</v>
      </c>
      <c r="B57" s="1" t="s">
        <v>123</v>
      </c>
      <c r="C57" s="1" t="s">
        <v>124</v>
      </c>
      <c r="D57" s="1" t="b">
        <f t="shared" si="2"/>
        <v>0</v>
      </c>
      <c r="E57" s="1" t="str">
        <f t="shared" si="3"/>
        <v>Residential</v>
      </c>
      <c r="F57" s="1">
        <v>4</v>
      </c>
      <c r="G57" s="1">
        <v>0</v>
      </c>
      <c r="H57" s="1">
        <v>0</v>
      </c>
      <c r="I57" s="1">
        <v>-1</v>
      </c>
      <c r="J57" s="1">
        <v>0</v>
      </c>
      <c r="M57" s="1">
        <v>5.9950366205999998E-3</v>
      </c>
      <c r="N57" s="1">
        <v>1.4823918374799999E-6</v>
      </c>
      <c r="O57" s="1">
        <v>318314</v>
      </c>
      <c r="P57" s="1">
        <v>323799</v>
      </c>
      <c r="Q57" s="1">
        <v>2055988</v>
      </c>
      <c r="R57" s="1" t="s">
        <v>948</v>
      </c>
      <c r="S57" s="1" t="s">
        <v>611</v>
      </c>
      <c r="W57" s="1">
        <v>481083.20164799999</v>
      </c>
      <c r="X57" s="1">
        <v>2822.0687438800001</v>
      </c>
      <c r="Y57" s="1">
        <v>481083.20507800003</v>
      </c>
      <c r="Z57" s="1">
        <v>2822.0687438800001</v>
      </c>
      <c r="AC57" s="1" t="s">
        <v>555</v>
      </c>
      <c r="AD57" s="1">
        <v>43490</v>
      </c>
      <c r="AE57" s="1" t="s">
        <v>949</v>
      </c>
      <c r="AF57" s="1">
        <v>2055988</v>
      </c>
      <c r="AG57" s="1" t="s">
        <v>948</v>
      </c>
      <c r="AH57" s="1" t="s">
        <v>950</v>
      </c>
      <c r="AI57" s="1" t="s">
        <v>128</v>
      </c>
      <c r="AJ57" s="1">
        <v>100</v>
      </c>
      <c r="AM57" s="1" t="s">
        <v>951</v>
      </c>
      <c r="AO57" s="1" t="s">
        <v>130</v>
      </c>
      <c r="AP57" s="1" t="s">
        <v>131</v>
      </c>
      <c r="AQ57" s="1" t="s">
        <v>952</v>
      </c>
      <c r="AR57" s="1" t="s">
        <v>133</v>
      </c>
      <c r="AS57" s="1" t="s">
        <v>616</v>
      </c>
      <c r="AT57" s="1" t="s">
        <v>617</v>
      </c>
      <c r="AU57" s="1" t="s">
        <v>618</v>
      </c>
      <c r="AW57" s="1" t="s">
        <v>943</v>
      </c>
      <c r="AX57" s="1" t="s">
        <v>953</v>
      </c>
      <c r="BA57" s="1">
        <v>0</v>
      </c>
      <c r="BB57" s="1">
        <v>0</v>
      </c>
      <c r="BC57" s="1" t="s">
        <v>954</v>
      </c>
      <c r="BE57" s="1" t="s">
        <v>955</v>
      </c>
      <c r="BG57" s="1" t="s">
        <v>130</v>
      </c>
      <c r="BH57" s="1" t="s">
        <v>131</v>
      </c>
      <c r="BI57" s="1" t="s">
        <v>142</v>
      </c>
      <c r="BJ57" s="2" t="s">
        <v>956</v>
      </c>
      <c r="BL57" s="1" t="s">
        <v>271</v>
      </c>
      <c r="BN57" s="1" t="s">
        <v>145</v>
      </c>
      <c r="BO57" s="1" t="s">
        <v>513</v>
      </c>
      <c r="BP57" s="1" t="s">
        <v>957</v>
      </c>
      <c r="BQ57" s="1" t="s">
        <v>958</v>
      </c>
      <c r="BR57" s="1" t="s">
        <v>959</v>
      </c>
      <c r="BS57" s="1">
        <v>36802</v>
      </c>
      <c r="BT57" s="1" t="s">
        <v>207</v>
      </c>
      <c r="BU57" s="1">
        <v>10</v>
      </c>
      <c r="BV57" s="1">
        <v>0</v>
      </c>
      <c r="BW57" s="1">
        <v>435600</v>
      </c>
      <c r="BX57" s="1">
        <v>435600</v>
      </c>
      <c r="BY57" s="1">
        <v>2547</v>
      </c>
      <c r="BZ57" s="1" t="s">
        <v>960</v>
      </c>
      <c r="CA57" s="1" t="s">
        <v>148</v>
      </c>
      <c r="CB57" s="1" t="s">
        <v>436</v>
      </c>
      <c r="CD57" s="1" t="s">
        <v>150</v>
      </c>
      <c r="CE57" s="1" t="s">
        <v>128</v>
      </c>
      <c r="CF57" s="1">
        <v>1999</v>
      </c>
      <c r="CG57" s="1">
        <v>1999</v>
      </c>
      <c r="CI57" s="1" t="s">
        <v>170</v>
      </c>
      <c r="CJ57" s="1" t="s">
        <v>171</v>
      </c>
      <c r="CK57" s="1" t="s">
        <v>211</v>
      </c>
      <c r="CL57" s="1">
        <v>1</v>
      </c>
      <c r="CM57" s="1">
        <v>0</v>
      </c>
      <c r="CN57" s="1">
        <v>100</v>
      </c>
      <c r="CO57" s="1" t="s">
        <v>200</v>
      </c>
      <c r="CP57" s="1">
        <v>35747</v>
      </c>
      <c r="CQ57" s="1" t="s">
        <v>154</v>
      </c>
      <c r="CR57" s="1">
        <v>2019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2018</v>
      </c>
      <c r="DE57" s="6">
        <v>242321</v>
      </c>
      <c r="DF57" s="6">
        <v>0</v>
      </c>
      <c r="DG57" s="6">
        <v>36000</v>
      </c>
      <c r="DH57" s="6">
        <v>0</v>
      </c>
      <c r="DI57" s="6">
        <v>1458</v>
      </c>
      <c r="DJ57" s="6">
        <v>324000</v>
      </c>
      <c r="DK57" s="6">
        <v>602321</v>
      </c>
      <c r="DL57" s="6">
        <v>322542</v>
      </c>
      <c r="DM57" s="6">
        <v>279779</v>
      </c>
      <c r="DN57" s="6">
        <v>0</v>
      </c>
      <c r="DO57" s="6">
        <v>279779</v>
      </c>
      <c r="DP57" s="1">
        <v>0</v>
      </c>
      <c r="DQ57" s="1">
        <v>0</v>
      </c>
      <c r="DT57" s="1">
        <v>0</v>
      </c>
      <c r="DU57" s="3">
        <v>3.7851400924999998</v>
      </c>
      <c r="DV57" s="5">
        <f t="shared" si="4"/>
        <v>0.3785</v>
      </c>
      <c r="DW57" s="6">
        <f t="shared" si="5"/>
        <v>0.82644628099173556</v>
      </c>
      <c r="DX57" s="7">
        <f t="shared" si="6"/>
        <v>136265.04333000001</v>
      </c>
      <c r="DY57" s="8">
        <f t="shared" si="7"/>
        <v>1.5</v>
      </c>
      <c r="DZ57" s="6">
        <f>IF(ISNUMBER(MATCH(Q57,'Green Overlap Properties'!A:A,0)),MAX(DW57*DY57,12),MAX(3.5,Red_A_Coit_to_US_75!DW57*Red_A_Coit_to_US_75!DY57))</f>
        <v>3.5</v>
      </c>
      <c r="EA57" s="7">
        <f t="shared" si="8"/>
        <v>577082.45850255003</v>
      </c>
      <c r="EB57" s="7">
        <f t="shared" si="15"/>
        <v>71000</v>
      </c>
      <c r="EC57" s="7">
        <f t="shared" si="16"/>
        <v>0</v>
      </c>
      <c r="ED57" s="7">
        <f t="shared" si="11"/>
        <v>71000</v>
      </c>
      <c r="EE57" s="7">
        <f t="shared" si="12"/>
        <v>648100</v>
      </c>
    </row>
    <row r="58" spans="1:136" ht="28.8" x14ac:dyDescent="0.3">
      <c r="A58" s="1">
        <v>73</v>
      </c>
      <c r="B58" s="1" t="s">
        <v>385</v>
      </c>
      <c r="C58" s="1" t="s">
        <v>386</v>
      </c>
      <c r="D58" s="1" t="b">
        <f t="shared" si="2"/>
        <v>1</v>
      </c>
      <c r="E58" s="1" t="str">
        <f t="shared" si="3"/>
        <v>Business</v>
      </c>
      <c r="F58" s="1">
        <v>2</v>
      </c>
      <c r="G58" s="1">
        <v>0</v>
      </c>
      <c r="H58" s="1">
        <v>0</v>
      </c>
      <c r="I58" s="1">
        <v>-1</v>
      </c>
      <c r="J58" s="1">
        <v>0</v>
      </c>
      <c r="M58" s="1">
        <v>1.7465891947999999E-3</v>
      </c>
      <c r="N58" s="1">
        <v>1.16051608911E-7</v>
      </c>
      <c r="O58" s="1">
        <v>322497</v>
      </c>
      <c r="P58" s="1">
        <v>323974</v>
      </c>
      <c r="Q58" s="1">
        <v>2723735</v>
      </c>
      <c r="R58" s="1" t="s">
        <v>961</v>
      </c>
      <c r="W58" s="1">
        <v>62860.544282800001</v>
      </c>
      <c r="X58" s="1">
        <v>1003.3246616</v>
      </c>
      <c r="Y58" s="1">
        <v>62711.7265625</v>
      </c>
      <c r="Z58" s="1">
        <v>1002.1657526499999</v>
      </c>
      <c r="AE58" s="1" t="s">
        <v>962</v>
      </c>
      <c r="AF58" s="1">
        <v>2723735</v>
      </c>
      <c r="AG58" s="1" t="s">
        <v>961</v>
      </c>
      <c r="AH58" s="1" t="s">
        <v>531</v>
      </c>
      <c r="AI58" s="1" t="s">
        <v>128</v>
      </c>
      <c r="AJ58" s="1">
        <v>100</v>
      </c>
      <c r="AK58" s="1" t="s">
        <v>963</v>
      </c>
      <c r="AM58" s="1" t="s">
        <v>533</v>
      </c>
      <c r="AO58" s="1" t="s">
        <v>442</v>
      </c>
      <c r="AP58" s="1" t="s">
        <v>131</v>
      </c>
      <c r="AQ58" s="1" t="s">
        <v>534</v>
      </c>
      <c r="AR58" s="1" t="s">
        <v>133</v>
      </c>
      <c r="AS58" s="1" t="s">
        <v>444</v>
      </c>
      <c r="AT58" s="1" t="s">
        <v>669</v>
      </c>
      <c r="AU58" s="1" t="s">
        <v>446</v>
      </c>
      <c r="AV58" s="1" t="s">
        <v>196</v>
      </c>
      <c r="AW58" s="1" t="s">
        <v>592</v>
      </c>
      <c r="AX58" s="1" t="s">
        <v>964</v>
      </c>
      <c r="AY58" s="1" t="s">
        <v>671</v>
      </c>
      <c r="BA58" s="1">
        <v>0</v>
      </c>
      <c r="BB58" s="1">
        <v>0</v>
      </c>
      <c r="BC58" s="1" t="s">
        <v>965</v>
      </c>
      <c r="BD58" s="1" t="s">
        <v>449</v>
      </c>
      <c r="BE58" s="1" t="s">
        <v>268</v>
      </c>
      <c r="BF58" s="1" t="s">
        <v>269</v>
      </c>
      <c r="BG58" s="1" t="s">
        <v>450</v>
      </c>
      <c r="BH58" s="1" t="s">
        <v>131</v>
      </c>
      <c r="BI58" s="1" t="s">
        <v>451</v>
      </c>
      <c r="BJ58" s="2" t="s">
        <v>966</v>
      </c>
      <c r="BK58" s="1" t="s">
        <v>453</v>
      </c>
      <c r="BL58" s="1" t="s">
        <v>144</v>
      </c>
      <c r="BO58" s="1" t="s">
        <v>454</v>
      </c>
      <c r="BP58" s="1" t="s">
        <v>674</v>
      </c>
      <c r="BQ58" s="1" t="s">
        <v>675</v>
      </c>
      <c r="BR58" s="1" t="s">
        <v>676</v>
      </c>
      <c r="BS58" s="1">
        <v>42024</v>
      </c>
      <c r="BT58" s="1" t="s">
        <v>251</v>
      </c>
      <c r="BU58" s="1">
        <v>1.44</v>
      </c>
      <c r="BV58" s="1">
        <v>0</v>
      </c>
      <c r="BW58" s="1">
        <v>62726.400000000001</v>
      </c>
      <c r="BX58" s="1">
        <v>62726.400000000001</v>
      </c>
      <c r="BY58" s="1">
        <v>8762</v>
      </c>
      <c r="BZ58" s="1" t="s">
        <v>967</v>
      </c>
      <c r="CA58" s="1" t="s">
        <v>276</v>
      </c>
      <c r="CB58" s="1" t="s">
        <v>968</v>
      </c>
      <c r="CC58" s="1" t="s">
        <v>969</v>
      </c>
      <c r="CD58" s="1" t="s">
        <v>150</v>
      </c>
      <c r="CE58" s="1" t="s">
        <v>279</v>
      </c>
      <c r="CF58" s="1">
        <v>2015</v>
      </c>
      <c r="CG58" s="1">
        <v>2015</v>
      </c>
      <c r="CI58" s="1" t="s">
        <v>276</v>
      </c>
      <c r="CL58" s="1">
        <v>1</v>
      </c>
      <c r="CM58" s="1">
        <v>0</v>
      </c>
      <c r="CN58" s="1">
        <v>100</v>
      </c>
      <c r="CO58" s="1" t="s">
        <v>200</v>
      </c>
      <c r="CP58" s="1">
        <v>42283</v>
      </c>
      <c r="CQ58" s="1" t="s">
        <v>154</v>
      </c>
      <c r="CR58" s="1">
        <v>2019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2018</v>
      </c>
      <c r="DE58" s="6">
        <v>0</v>
      </c>
      <c r="DF58" s="6">
        <v>1362339</v>
      </c>
      <c r="DG58" s="6">
        <v>0</v>
      </c>
      <c r="DH58" s="6">
        <v>1379981</v>
      </c>
      <c r="DI58" s="6">
        <v>0</v>
      </c>
      <c r="DJ58" s="6">
        <v>0</v>
      </c>
      <c r="DK58" s="6">
        <v>2742320</v>
      </c>
      <c r="DL58" s="6">
        <v>0</v>
      </c>
      <c r="DM58" s="6">
        <v>2742320</v>
      </c>
      <c r="DN58" s="6">
        <v>0</v>
      </c>
      <c r="DO58" s="6">
        <v>2742320</v>
      </c>
      <c r="DP58" s="1">
        <v>0</v>
      </c>
      <c r="DQ58" s="1">
        <v>0</v>
      </c>
      <c r="DT58" s="1">
        <v>0</v>
      </c>
      <c r="DU58" s="3">
        <v>0.29641971809099998</v>
      </c>
      <c r="DV58" s="5">
        <f t="shared" si="4"/>
        <v>0.20580000000000001</v>
      </c>
      <c r="DW58" s="6">
        <f t="shared" si="5"/>
        <v>22.000003188450158</v>
      </c>
      <c r="DX58" s="7">
        <f t="shared" si="6"/>
        <v>284064.98541037238</v>
      </c>
      <c r="DY58" s="8">
        <f t="shared" si="7"/>
        <v>2.2000000000000002</v>
      </c>
      <c r="DZ58" s="6">
        <f>IF(ISNUMBER(MATCH(Q58,'Green Overlap Properties'!A:A,0)),MAX(DW58*DY58,12),MAX(3.5,Red_A_Coit_to_US_75!DW58*Red_A_Coit_to_US_75!DY58))</f>
        <v>48.400007014590351</v>
      </c>
      <c r="EA58" s="7">
        <f t="shared" si="8"/>
        <v>6033104.0000000009</v>
      </c>
      <c r="EB58" s="7">
        <f t="shared" si="15"/>
        <v>105000</v>
      </c>
      <c r="EC58" s="7">
        <f t="shared" si="16"/>
        <v>224000</v>
      </c>
      <c r="ED58" s="7">
        <f>(EB58+EC58)*4</f>
        <v>1316000</v>
      </c>
      <c r="EE58" s="7">
        <f t="shared" si="12"/>
        <v>7349200</v>
      </c>
      <c r="EF58" t="s">
        <v>1031</v>
      </c>
    </row>
    <row r="59" spans="1:136" ht="28.8" x14ac:dyDescent="0.3">
      <c r="A59" s="1">
        <v>41</v>
      </c>
      <c r="B59" s="1" t="s">
        <v>226</v>
      </c>
      <c r="C59" s="1" t="s">
        <v>227</v>
      </c>
      <c r="D59" s="1" t="b">
        <f t="shared" si="2"/>
        <v>0</v>
      </c>
      <c r="E59" s="1" t="str">
        <f t="shared" si="3"/>
        <v>Business</v>
      </c>
      <c r="F59" s="1">
        <v>0</v>
      </c>
      <c r="G59" s="1">
        <v>0</v>
      </c>
      <c r="H59" s="1">
        <v>0</v>
      </c>
      <c r="I59" s="1">
        <v>-1</v>
      </c>
      <c r="J59" s="1">
        <v>0</v>
      </c>
      <c r="M59" s="1">
        <v>2.5917313546699999E-3</v>
      </c>
      <c r="N59" s="1">
        <v>1.5470410168000001E-7</v>
      </c>
      <c r="O59" s="1">
        <v>0</v>
      </c>
      <c r="P59" s="1">
        <v>29112</v>
      </c>
      <c r="Q59" s="1">
        <v>2736685</v>
      </c>
      <c r="R59" s="1" t="s">
        <v>228</v>
      </c>
      <c r="W59" s="1">
        <v>0</v>
      </c>
      <c r="X59" s="1">
        <v>0</v>
      </c>
      <c r="Y59" s="1">
        <v>228347.900391</v>
      </c>
      <c r="Z59" s="1">
        <v>3523.60152066</v>
      </c>
      <c r="AE59" s="1" t="s">
        <v>229</v>
      </c>
      <c r="AF59" s="1">
        <v>2736685</v>
      </c>
      <c r="AG59" s="1" t="s">
        <v>228</v>
      </c>
      <c r="AH59" s="1" t="s">
        <v>230</v>
      </c>
      <c r="AI59" s="1" t="s">
        <v>128</v>
      </c>
      <c r="AJ59" s="1">
        <v>100</v>
      </c>
      <c r="AL59" s="1" t="s">
        <v>231</v>
      </c>
      <c r="AM59" s="1" t="s">
        <v>232</v>
      </c>
      <c r="AO59" s="1" t="s">
        <v>233</v>
      </c>
      <c r="AP59" s="1" t="s">
        <v>234</v>
      </c>
      <c r="AQ59" s="1" t="s">
        <v>235</v>
      </c>
      <c r="AR59" s="1" t="s">
        <v>133</v>
      </c>
      <c r="AS59" s="1" t="s">
        <v>236</v>
      </c>
      <c r="AT59" s="1" t="s">
        <v>237</v>
      </c>
      <c r="AU59" s="1" t="s">
        <v>238</v>
      </c>
      <c r="AV59" s="1" t="s">
        <v>239</v>
      </c>
      <c r="AW59" s="1" t="s">
        <v>240</v>
      </c>
      <c r="AX59" s="1" t="s">
        <v>241</v>
      </c>
      <c r="AY59" s="1" t="s">
        <v>242</v>
      </c>
      <c r="BA59" s="1">
        <v>0</v>
      </c>
      <c r="BB59" s="1">
        <v>0</v>
      </c>
      <c r="BE59" s="1" t="s">
        <v>243</v>
      </c>
      <c r="BF59" s="1" t="s">
        <v>244</v>
      </c>
      <c r="BG59" s="1" t="s">
        <v>130</v>
      </c>
      <c r="BH59" s="1" t="s">
        <v>131</v>
      </c>
      <c r="BJ59" s="2" t="s">
        <v>245</v>
      </c>
      <c r="BK59" s="1" t="s">
        <v>246</v>
      </c>
      <c r="BL59" s="1" t="s">
        <v>144</v>
      </c>
      <c r="BO59" s="1" t="s">
        <v>247</v>
      </c>
      <c r="BP59" s="1" t="s">
        <v>248</v>
      </c>
      <c r="BQ59" s="1" t="s">
        <v>249</v>
      </c>
      <c r="BR59" s="1" t="s">
        <v>250</v>
      </c>
      <c r="BS59" s="1">
        <v>42487</v>
      </c>
      <c r="BT59" s="1" t="s">
        <v>251</v>
      </c>
      <c r="BU59" s="1">
        <v>0</v>
      </c>
      <c r="BV59" s="1">
        <v>0</v>
      </c>
      <c r="BW59" s="1">
        <v>226576</v>
      </c>
      <c r="BX59" s="1">
        <v>226576</v>
      </c>
      <c r="BY59" s="1">
        <v>0</v>
      </c>
      <c r="BZ59" s="1" t="s">
        <v>252</v>
      </c>
      <c r="CA59" s="1" t="s">
        <v>253</v>
      </c>
      <c r="CD59" s="1" t="s">
        <v>150</v>
      </c>
      <c r="CE59" s="1" t="s">
        <v>128</v>
      </c>
      <c r="CF59" s="1">
        <v>0</v>
      </c>
      <c r="CG59" s="1">
        <v>0</v>
      </c>
      <c r="CI59" s="1" t="s">
        <v>253</v>
      </c>
      <c r="CL59" s="1">
        <v>0</v>
      </c>
      <c r="CM59" s="1">
        <v>0</v>
      </c>
      <c r="CN59" s="1">
        <v>0</v>
      </c>
      <c r="CO59" s="1" t="s">
        <v>200</v>
      </c>
      <c r="CP59" s="1">
        <v>42527</v>
      </c>
      <c r="CQ59" s="1" t="s">
        <v>154</v>
      </c>
      <c r="CR59" s="1">
        <v>2019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2018</v>
      </c>
      <c r="DE59" s="6">
        <v>0</v>
      </c>
      <c r="DF59" s="6">
        <v>0</v>
      </c>
      <c r="DG59" s="6">
        <v>0</v>
      </c>
      <c r="DH59" s="6">
        <v>2000</v>
      </c>
      <c r="DI59" s="6">
        <v>0</v>
      </c>
      <c r="DJ59" s="6">
        <v>0</v>
      </c>
      <c r="DK59" s="6">
        <v>2000</v>
      </c>
      <c r="DL59" s="6">
        <v>0</v>
      </c>
      <c r="DM59" s="6">
        <v>2000</v>
      </c>
      <c r="DN59" s="6">
        <v>0</v>
      </c>
      <c r="DO59" s="6">
        <v>2000</v>
      </c>
      <c r="DP59" s="1">
        <v>0</v>
      </c>
      <c r="DQ59" s="1">
        <v>0</v>
      </c>
      <c r="DT59" s="1">
        <v>0</v>
      </c>
      <c r="DU59" s="3">
        <v>0.395145087156</v>
      </c>
      <c r="DV59" s="5">
        <f t="shared" si="4"/>
        <v>7.5999999999999998E-2</v>
      </c>
      <c r="DW59" s="6">
        <f t="shared" si="5"/>
        <v>8.8270602358590487E-3</v>
      </c>
      <c r="DX59" s="7">
        <f t="shared" si="6"/>
        <v>151.93595082016947</v>
      </c>
      <c r="DY59" s="8">
        <f t="shared" si="7"/>
        <v>1.8</v>
      </c>
      <c r="DZ59" s="6">
        <f>IF(ISNUMBER(MATCH(Q59,'Green Overlap Properties'!A:A,0)),MAX(DW59*DY59,12),MAX(3.5,Red_A_Coit_to_US_75!DW59*Red_A_Coit_to_US_75!DY59))</f>
        <v>12</v>
      </c>
      <c r="EA59" s="7">
        <f t="shared" si="8"/>
        <v>206550.23995818431</v>
      </c>
      <c r="EB59" s="7">
        <f t="shared" si="15"/>
        <v>11000</v>
      </c>
      <c r="EC59" s="7">
        <f t="shared" si="16"/>
        <v>0</v>
      </c>
      <c r="ED59" s="7">
        <f t="shared" si="11"/>
        <v>11000</v>
      </c>
      <c r="EE59" s="7">
        <f t="shared" si="12"/>
        <v>217600</v>
      </c>
    </row>
    <row r="60" spans="1:136" ht="28.8" x14ac:dyDescent="0.3">
      <c r="A60" s="1">
        <v>71</v>
      </c>
      <c r="B60" s="1" t="s">
        <v>385</v>
      </c>
      <c r="C60" s="1" t="s">
        <v>386</v>
      </c>
      <c r="D60" s="1" t="b">
        <f t="shared" si="2"/>
        <v>1</v>
      </c>
      <c r="E60" s="1" t="str">
        <f t="shared" si="3"/>
        <v>Business</v>
      </c>
      <c r="F60" s="1">
        <v>2</v>
      </c>
      <c r="G60" s="1">
        <v>0</v>
      </c>
      <c r="H60" s="1">
        <v>0</v>
      </c>
      <c r="I60" s="1">
        <v>-1</v>
      </c>
      <c r="J60" s="1">
        <v>0</v>
      </c>
      <c r="M60" s="1">
        <v>3.6205029645399998E-3</v>
      </c>
      <c r="N60" s="1">
        <v>7.5639480122099996E-7</v>
      </c>
      <c r="O60" s="1">
        <v>0</v>
      </c>
      <c r="P60" s="1">
        <v>211367</v>
      </c>
      <c r="Q60" s="1">
        <v>965664</v>
      </c>
      <c r="R60" s="1" t="s">
        <v>970</v>
      </c>
      <c r="W60" s="1">
        <v>84224.060400699993</v>
      </c>
      <c r="X60" s="1">
        <v>1241.3168114099999</v>
      </c>
      <c r="Y60" s="1">
        <v>84365.328125</v>
      </c>
      <c r="Z60" s="1">
        <v>1239.9136036499999</v>
      </c>
      <c r="AE60" s="1" t="s">
        <v>971</v>
      </c>
      <c r="AF60" s="1">
        <v>965664</v>
      </c>
      <c r="AG60" s="1" t="s">
        <v>970</v>
      </c>
      <c r="AH60" s="1" t="s">
        <v>972</v>
      </c>
      <c r="AI60" s="1" t="s">
        <v>128</v>
      </c>
      <c r="AJ60" s="1">
        <v>100</v>
      </c>
      <c r="AK60" s="1" t="s">
        <v>973</v>
      </c>
      <c r="AM60" s="1" t="s">
        <v>974</v>
      </c>
      <c r="AO60" s="1" t="s">
        <v>975</v>
      </c>
      <c r="AP60" s="1" t="s">
        <v>131</v>
      </c>
      <c r="AQ60" s="1" t="s">
        <v>976</v>
      </c>
      <c r="AR60" s="1" t="s">
        <v>133</v>
      </c>
      <c r="AS60" s="1" t="s">
        <v>743</v>
      </c>
      <c r="AT60" s="1" t="s">
        <v>744</v>
      </c>
      <c r="AU60" s="1" t="s">
        <v>745</v>
      </c>
      <c r="AW60" s="1" t="s">
        <v>564</v>
      </c>
      <c r="AX60" s="1" t="s">
        <v>977</v>
      </c>
      <c r="BA60" s="1">
        <v>0</v>
      </c>
      <c r="BB60" s="1">
        <v>0</v>
      </c>
      <c r="BC60" s="1" t="s">
        <v>978</v>
      </c>
      <c r="BD60" s="1" t="s">
        <v>267</v>
      </c>
      <c r="BE60" s="1" t="s">
        <v>268</v>
      </c>
      <c r="BF60" s="1" t="s">
        <v>269</v>
      </c>
      <c r="BG60" s="1" t="s">
        <v>130</v>
      </c>
      <c r="BH60" s="1" t="s">
        <v>131</v>
      </c>
      <c r="BI60" s="1" t="s">
        <v>142</v>
      </c>
      <c r="BJ60" s="2" t="s">
        <v>979</v>
      </c>
      <c r="BK60" s="1" t="s">
        <v>246</v>
      </c>
      <c r="BL60" s="1" t="s">
        <v>271</v>
      </c>
      <c r="BO60" s="1" t="s">
        <v>272</v>
      </c>
      <c r="BR60" s="1" t="s">
        <v>980</v>
      </c>
      <c r="BS60" s="1">
        <v>43159</v>
      </c>
      <c r="BT60" s="1" t="s">
        <v>354</v>
      </c>
      <c r="BU60" s="1">
        <v>1.919</v>
      </c>
      <c r="BV60" s="1">
        <v>0</v>
      </c>
      <c r="BW60" s="1">
        <v>83592</v>
      </c>
      <c r="BX60" s="1">
        <v>83592</v>
      </c>
      <c r="BY60" s="1">
        <v>15224</v>
      </c>
      <c r="BZ60" s="1" t="s">
        <v>981</v>
      </c>
      <c r="CA60" s="1" t="s">
        <v>323</v>
      </c>
      <c r="CB60" s="1" t="s">
        <v>982</v>
      </c>
      <c r="CC60" s="1" t="s">
        <v>498</v>
      </c>
      <c r="CD60" s="1" t="s">
        <v>150</v>
      </c>
      <c r="CE60" s="1" t="s">
        <v>279</v>
      </c>
      <c r="CF60" s="1">
        <v>1996</v>
      </c>
      <c r="CG60" s="1">
        <v>1996</v>
      </c>
      <c r="CI60" s="1" t="s">
        <v>323</v>
      </c>
      <c r="CL60" s="1">
        <v>1</v>
      </c>
      <c r="CM60" s="1">
        <v>0</v>
      </c>
      <c r="CN60" s="1">
        <v>100</v>
      </c>
      <c r="CO60" s="1" t="s">
        <v>200</v>
      </c>
      <c r="CQ60" s="1" t="s">
        <v>154</v>
      </c>
      <c r="CR60" s="1">
        <v>2019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2018</v>
      </c>
      <c r="DE60" s="6">
        <v>0</v>
      </c>
      <c r="DF60" s="6">
        <v>1906</v>
      </c>
      <c r="DG60" s="6">
        <v>0</v>
      </c>
      <c r="DH60" s="6">
        <v>1003104</v>
      </c>
      <c r="DI60" s="6">
        <v>0</v>
      </c>
      <c r="DJ60" s="6">
        <v>0</v>
      </c>
      <c r="DK60" s="6">
        <v>1005010</v>
      </c>
      <c r="DL60" s="6">
        <v>0</v>
      </c>
      <c r="DM60" s="6">
        <v>1005010</v>
      </c>
      <c r="DN60" s="6">
        <v>0</v>
      </c>
      <c r="DO60" s="6">
        <v>1005010</v>
      </c>
      <c r="DP60" s="1">
        <v>0</v>
      </c>
      <c r="DQ60" s="1">
        <v>0</v>
      </c>
      <c r="DT60" s="1">
        <v>0</v>
      </c>
      <c r="DU60" s="3">
        <v>1.9319797537600001</v>
      </c>
      <c r="DV60" s="5">
        <f t="shared" si="4"/>
        <v>1</v>
      </c>
      <c r="DW60" s="6">
        <f t="shared" si="5"/>
        <v>12</v>
      </c>
      <c r="DX60" s="7">
        <f t="shared" si="6"/>
        <v>1009884.4568854272</v>
      </c>
      <c r="DY60" s="8">
        <f t="shared" si="7"/>
        <v>2.2000000000000002</v>
      </c>
      <c r="DZ60" s="6">
        <f>IF(ISNUMBER(MATCH(Q60,'Green Overlap Properties'!A:A,0)),MAX(DW60*DY60,12),MAX(3.5,Red_A_Coit_to_US_75!DW60*Red_A_Coit_to_US_75!DY60))</f>
        <v>26.400000000000002</v>
      </c>
      <c r="EA60" s="7">
        <f t="shared" si="8"/>
        <v>2211022</v>
      </c>
      <c r="EB60" s="7">
        <f t="shared" si="15"/>
        <v>105000</v>
      </c>
      <c r="EC60" s="7">
        <f t="shared" si="16"/>
        <v>224000</v>
      </c>
      <c r="ED60" s="7">
        <f t="shared" si="11"/>
        <v>329000</v>
      </c>
      <c r="EE60" s="7">
        <f t="shared" si="12"/>
        <v>2540100</v>
      </c>
    </row>
    <row r="61" spans="1:136" ht="28.8" x14ac:dyDescent="0.3">
      <c r="A61" s="1">
        <v>81</v>
      </c>
      <c r="B61" s="1" t="s">
        <v>385</v>
      </c>
      <c r="C61" s="1" t="s">
        <v>386</v>
      </c>
      <c r="D61" s="1" t="b">
        <f t="shared" si="2"/>
        <v>1</v>
      </c>
      <c r="E61" s="1" t="str">
        <f t="shared" si="3"/>
        <v>Business</v>
      </c>
      <c r="F61" s="1">
        <v>2</v>
      </c>
      <c r="G61" s="1">
        <v>0</v>
      </c>
      <c r="H61" s="1">
        <v>0</v>
      </c>
      <c r="I61" s="1">
        <v>-1</v>
      </c>
      <c r="J61" s="1">
        <v>0</v>
      </c>
      <c r="M61" s="1">
        <v>2.6454493148700001E-3</v>
      </c>
      <c r="N61" s="1">
        <v>3.6585662735800003E-7</v>
      </c>
      <c r="O61" s="1">
        <v>0</v>
      </c>
      <c r="P61" s="1">
        <v>114843</v>
      </c>
      <c r="Q61" s="1">
        <v>965673</v>
      </c>
      <c r="R61" s="1" t="s">
        <v>983</v>
      </c>
      <c r="W61" s="1">
        <v>40265.552494000003</v>
      </c>
      <c r="X61" s="1">
        <v>907.38302553999995</v>
      </c>
      <c r="Y61" s="1">
        <v>39713.9707031</v>
      </c>
      <c r="Z61" s="1">
        <v>919.06332340999995</v>
      </c>
      <c r="AE61" s="1" t="s">
        <v>984</v>
      </c>
      <c r="AF61" s="1">
        <v>965673</v>
      </c>
      <c r="AG61" s="1" t="s">
        <v>983</v>
      </c>
      <c r="AH61" s="1" t="s">
        <v>985</v>
      </c>
      <c r="AI61" s="1" t="s">
        <v>128</v>
      </c>
      <c r="AJ61" s="1">
        <v>100</v>
      </c>
      <c r="AK61" s="1" t="s">
        <v>986</v>
      </c>
      <c r="AM61" s="1" t="s">
        <v>987</v>
      </c>
      <c r="AO61" s="1" t="s">
        <v>130</v>
      </c>
      <c r="AP61" s="1" t="s">
        <v>131</v>
      </c>
      <c r="AQ61" s="1" t="s">
        <v>988</v>
      </c>
      <c r="AR61" s="1" t="s">
        <v>133</v>
      </c>
      <c r="AS61" s="1" t="s">
        <v>743</v>
      </c>
      <c r="AT61" s="1" t="s">
        <v>744</v>
      </c>
      <c r="AU61" s="1" t="s">
        <v>745</v>
      </c>
      <c r="AW61" s="1" t="s">
        <v>649</v>
      </c>
      <c r="AX61" s="1" t="s">
        <v>989</v>
      </c>
      <c r="BA61" s="1">
        <v>0</v>
      </c>
      <c r="BB61" s="1">
        <v>0</v>
      </c>
      <c r="BC61" s="1" t="s">
        <v>978</v>
      </c>
      <c r="BD61" s="1" t="s">
        <v>267</v>
      </c>
      <c r="BE61" s="1" t="s">
        <v>268</v>
      </c>
      <c r="BF61" s="1" t="s">
        <v>269</v>
      </c>
      <c r="BG61" s="1" t="s">
        <v>130</v>
      </c>
      <c r="BH61" s="1" t="s">
        <v>131</v>
      </c>
      <c r="BI61" s="1" t="s">
        <v>142</v>
      </c>
      <c r="BJ61" s="2" t="s">
        <v>979</v>
      </c>
      <c r="BK61" s="1" t="s">
        <v>246</v>
      </c>
      <c r="BL61" s="1" t="s">
        <v>271</v>
      </c>
      <c r="BO61" s="1" t="s">
        <v>272</v>
      </c>
      <c r="BR61" s="1" t="s">
        <v>321</v>
      </c>
      <c r="BT61" s="1" t="s">
        <v>435</v>
      </c>
      <c r="BU61" s="1">
        <v>0.94120000000000004</v>
      </c>
      <c r="BV61" s="1">
        <v>0</v>
      </c>
      <c r="BW61" s="1">
        <v>40999</v>
      </c>
      <c r="BX61" s="1">
        <v>40999</v>
      </c>
      <c r="BY61" s="1">
        <v>1436</v>
      </c>
      <c r="BZ61" s="1" t="s">
        <v>990</v>
      </c>
      <c r="CA61" s="1" t="s">
        <v>276</v>
      </c>
      <c r="CB61" s="1" t="s">
        <v>991</v>
      </c>
      <c r="CC61" s="1" t="s">
        <v>992</v>
      </c>
      <c r="CD61" s="1" t="s">
        <v>150</v>
      </c>
      <c r="CE61" s="1" t="s">
        <v>279</v>
      </c>
      <c r="CF61" s="1">
        <v>1983</v>
      </c>
      <c r="CG61" s="1">
        <v>1983</v>
      </c>
      <c r="CI61" s="1" t="s">
        <v>276</v>
      </c>
      <c r="CL61" s="1">
        <v>1</v>
      </c>
      <c r="CM61" s="1">
        <v>0</v>
      </c>
      <c r="CN61" s="1">
        <v>100</v>
      </c>
      <c r="CO61" s="1" t="s">
        <v>200</v>
      </c>
      <c r="CQ61" s="1" t="s">
        <v>154</v>
      </c>
      <c r="CR61" s="1">
        <v>2019</v>
      </c>
      <c r="CS61" s="1">
        <v>0</v>
      </c>
      <c r="CT61" s="1">
        <v>0</v>
      </c>
      <c r="CU61" s="1">
        <v>0</v>
      </c>
      <c r="CV61" s="1">
        <v>0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2018</v>
      </c>
      <c r="DE61" s="6">
        <v>0</v>
      </c>
      <c r="DF61" s="6">
        <v>24384</v>
      </c>
      <c r="DG61" s="6">
        <v>0</v>
      </c>
      <c r="DH61" s="6">
        <v>532987</v>
      </c>
      <c r="DI61" s="6">
        <v>0</v>
      </c>
      <c r="DJ61" s="6">
        <v>0</v>
      </c>
      <c r="DK61" s="6">
        <v>557371</v>
      </c>
      <c r="DL61" s="6">
        <v>0</v>
      </c>
      <c r="DM61" s="6">
        <v>557371</v>
      </c>
      <c r="DN61" s="6">
        <v>0</v>
      </c>
      <c r="DO61" s="6">
        <v>557371</v>
      </c>
      <c r="DP61" s="1">
        <v>0</v>
      </c>
      <c r="DQ61" s="1">
        <v>0</v>
      </c>
      <c r="DT61" s="1">
        <v>0</v>
      </c>
      <c r="DU61" s="3">
        <v>0.93447096420800002</v>
      </c>
      <c r="DV61" s="5">
        <f t="shared" si="4"/>
        <v>1</v>
      </c>
      <c r="DW61" s="6">
        <f t="shared" si="5"/>
        <v>13</v>
      </c>
      <c r="DX61" s="7">
        <f t="shared" si="6"/>
        <v>529172.21761170623</v>
      </c>
      <c r="DY61" s="8">
        <f t="shared" si="7"/>
        <v>2.2000000000000002</v>
      </c>
      <c r="DZ61" s="6">
        <f>IF(ISNUMBER(MATCH(Q61,'Green Overlap Properties'!A:A,0)),MAX(DW61*DY61,12),MAX(3.5,Red_A_Coit_to_US_75!DW61*Red_A_Coit_to_US_75!DY61))</f>
        <v>28.6</v>
      </c>
      <c r="EA61" s="7">
        <f t="shared" si="8"/>
        <v>1226216.2000000002</v>
      </c>
      <c r="EB61" s="7">
        <f t="shared" si="15"/>
        <v>105000</v>
      </c>
      <c r="EC61" s="7">
        <f t="shared" si="16"/>
        <v>224000</v>
      </c>
      <c r="ED61" s="7">
        <f t="shared" si="11"/>
        <v>329000</v>
      </c>
      <c r="EE61" s="7">
        <f t="shared" si="12"/>
        <v>1555300</v>
      </c>
    </row>
    <row r="62" spans="1:136" ht="28.8" x14ac:dyDescent="0.3">
      <c r="A62" s="1">
        <v>143</v>
      </c>
      <c r="B62" s="1" t="s">
        <v>459</v>
      </c>
      <c r="C62" s="1" t="s">
        <v>460</v>
      </c>
      <c r="D62" s="1" t="b">
        <f t="shared" si="2"/>
        <v>1</v>
      </c>
      <c r="E62" s="1" t="str">
        <f t="shared" si="3"/>
        <v>Residential</v>
      </c>
      <c r="F62" s="1">
        <v>3</v>
      </c>
      <c r="G62" s="1">
        <v>0</v>
      </c>
      <c r="H62" s="1">
        <v>0</v>
      </c>
      <c r="I62" s="1">
        <v>-1</v>
      </c>
      <c r="J62" s="1">
        <v>0</v>
      </c>
      <c r="M62" s="1">
        <v>3.59710911736E-3</v>
      </c>
      <c r="N62" s="1">
        <v>7.4232298517499999E-7</v>
      </c>
      <c r="O62" s="1">
        <v>0</v>
      </c>
      <c r="P62" s="1">
        <v>303778</v>
      </c>
      <c r="Q62" s="1">
        <v>966191</v>
      </c>
      <c r="R62" s="1" t="s">
        <v>993</v>
      </c>
      <c r="W62" s="1">
        <v>82591.095435499999</v>
      </c>
      <c r="X62" s="1">
        <v>1234.32221024</v>
      </c>
      <c r="Y62" s="1">
        <v>83674.1074219</v>
      </c>
      <c r="Z62" s="1">
        <v>1236.59932961</v>
      </c>
      <c r="AE62" s="1" t="s">
        <v>994</v>
      </c>
      <c r="AF62" s="1">
        <v>966191</v>
      </c>
      <c r="AG62" s="1" t="s">
        <v>993</v>
      </c>
      <c r="AH62" s="1" t="s">
        <v>972</v>
      </c>
      <c r="AI62" s="1" t="s">
        <v>128</v>
      </c>
      <c r="AJ62" s="1">
        <v>100</v>
      </c>
      <c r="AM62" s="1" t="s">
        <v>995</v>
      </c>
      <c r="AO62" s="1" t="s">
        <v>975</v>
      </c>
      <c r="AP62" s="1" t="s">
        <v>131</v>
      </c>
      <c r="AQ62" s="1" t="s">
        <v>996</v>
      </c>
      <c r="AR62" s="1" t="s">
        <v>133</v>
      </c>
      <c r="AS62" s="1" t="s">
        <v>726</v>
      </c>
      <c r="AT62" s="1" t="s">
        <v>727</v>
      </c>
      <c r="AU62" s="1" t="s">
        <v>728</v>
      </c>
      <c r="AV62" s="1" t="s">
        <v>211</v>
      </c>
      <c r="AW62" s="1" t="s">
        <v>171</v>
      </c>
      <c r="AX62" s="1" t="s">
        <v>997</v>
      </c>
      <c r="BA62" s="1">
        <v>0</v>
      </c>
      <c r="BB62" s="1">
        <v>0</v>
      </c>
      <c r="BC62" s="1" t="s">
        <v>998</v>
      </c>
      <c r="BD62" s="1" t="s">
        <v>267</v>
      </c>
      <c r="BE62" s="1" t="s">
        <v>268</v>
      </c>
      <c r="BF62" s="1" t="s">
        <v>269</v>
      </c>
      <c r="BG62" s="1" t="s">
        <v>130</v>
      </c>
      <c r="BH62" s="1" t="s">
        <v>131</v>
      </c>
      <c r="BI62" s="1" t="s">
        <v>142</v>
      </c>
      <c r="BJ62" s="2" t="s">
        <v>999</v>
      </c>
      <c r="BK62" s="1" t="s">
        <v>246</v>
      </c>
      <c r="BL62" s="1" t="s">
        <v>271</v>
      </c>
      <c r="BO62" s="1" t="s">
        <v>272</v>
      </c>
      <c r="BR62" s="1" t="s">
        <v>1000</v>
      </c>
      <c r="BS62" s="1">
        <v>43299</v>
      </c>
      <c r="BT62" s="1" t="s">
        <v>354</v>
      </c>
      <c r="BU62" s="1">
        <v>1.9185000000000001</v>
      </c>
      <c r="BV62" s="1">
        <v>0</v>
      </c>
      <c r="BW62" s="1">
        <v>83570</v>
      </c>
      <c r="BX62" s="1">
        <v>83570</v>
      </c>
      <c r="BY62" s="1">
        <v>1892</v>
      </c>
      <c r="BZ62" s="1" t="s">
        <v>735</v>
      </c>
      <c r="CA62" s="1" t="s">
        <v>209</v>
      </c>
      <c r="CB62" s="1" t="s">
        <v>383</v>
      </c>
      <c r="CD62" s="1" t="s">
        <v>150</v>
      </c>
      <c r="CE62" s="1" t="s">
        <v>128</v>
      </c>
      <c r="CF62" s="1">
        <v>1980</v>
      </c>
      <c r="CG62" s="1">
        <v>1972</v>
      </c>
      <c r="CI62" s="1" t="s">
        <v>209</v>
      </c>
      <c r="CJ62" s="1" t="s">
        <v>152</v>
      </c>
      <c r="CK62" s="1" t="s">
        <v>211</v>
      </c>
      <c r="CL62" s="1">
        <v>1</v>
      </c>
      <c r="CM62" s="1">
        <v>0</v>
      </c>
      <c r="CN62" s="1">
        <v>100</v>
      </c>
      <c r="CO62" s="1" t="s">
        <v>200</v>
      </c>
      <c r="CQ62" s="1" t="s">
        <v>154</v>
      </c>
      <c r="CR62" s="1">
        <v>2019</v>
      </c>
      <c r="CS62" s="1">
        <v>0</v>
      </c>
      <c r="CT62" s="1">
        <v>0</v>
      </c>
      <c r="CU62" s="1">
        <v>0</v>
      </c>
      <c r="CV62" s="1">
        <v>0</v>
      </c>
      <c r="CW62" s="1">
        <v>0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2018</v>
      </c>
      <c r="DE62" s="6">
        <v>74502</v>
      </c>
      <c r="DF62" s="6">
        <v>0</v>
      </c>
      <c r="DG62" s="6">
        <v>579140</v>
      </c>
      <c r="DH62" s="6">
        <v>0</v>
      </c>
      <c r="DI62" s="6">
        <v>0</v>
      </c>
      <c r="DJ62" s="6">
        <v>0</v>
      </c>
      <c r="DK62" s="6">
        <v>653642</v>
      </c>
      <c r="DL62" s="6">
        <v>0</v>
      </c>
      <c r="DM62" s="6">
        <v>653642</v>
      </c>
      <c r="DN62" s="6">
        <v>0</v>
      </c>
      <c r="DO62" s="6">
        <v>653642</v>
      </c>
      <c r="DP62" s="1">
        <v>0</v>
      </c>
      <c r="DQ62" s="1">
        <v>0</v>
      </c>
      <c r="DT62" s="1">
        <v>0</v>
      </c>
      <c r="DU62" s="3">
        <v>1.89603720707</v>
      </c>
      <c r="DV62" s="5">
        <f t="shared" si="4"/>
        <v>1</v>
      </c>
      <c r="DW62" s="6">
        <f t="shared" si="5"/>
        <v>6.9299988033983491</v>
      </c>
      <c r="DX62" s="7">
        <f t="shared" si="6"/>
        <v>572358.16969900404</v>
      </c>
      <c r="DY62" s="8">
        <f t="shared" si="7"/>
        <v>1.5</v>
      </c>
      <c r="DZ62" s="6">
        <f>IF(ISNUMBER(MATCH(Q62,'Green Overlap Properties'!A:A,0)),MAX(DW62*DY62,12),MAX(3.5,Red_A_Coit_to_US_75!DW62*Red_A_Coit_to_US_75!DY62))</f>
        <v>10.394998205097524</v>
      </c>
      <c r="EA62" s="7">
        <f t="shared" si="8"/>
        <v>980463</v>
      </c>
      <c r="EB62" s="7">
        <f t="shared" si="15"/>
        <v>71000</v>
      </c>
      <c r="EC62" s="7">
        <f t="shared" si="16"/>
        <v>162000</v>
      </c>
      <c r="ED62" s="7">
        <f t="shared" si="11"/>
        <v>233000</v>
      </c>
      <c r="EE62" s="7">
        <f t="shared" si="12"/>
        <v>1213500</v>
      </c>
    </row>
    <row r="63" spans="1:136" ht="28.8" x14ac:dyDescent="0.3">
      <c r="A63" s="1">
        <v>145</v>
      </c>
      <c r="B63" s="1" t="s">
        <v>459</v>
      </c>
      <c r="C63" s="1" t="s">
        <v>460</v>
      </c>
      <c r="D63" s="1" t="b">
        <f t="shared" si="2"/>
        <v>1</v>
      </c>
      <c r="E63" s="1" t="str">
        <f t="shared" si="3"/>
        <v>Residential</v>
      </c>
      <c r="F63" s="1">
        <v>3</v>
      </c>
      <c r="G63" s="1">
        <v>0</v>
      </c>
      <c r="H63" s="1">
        <v>0</v>
      </c>
      <c r="I63" s="1">
        <v>-1</v>
      </c>
      <c r="J63" s="1">
        <v>0</v>
      </c>
      <c r="M63" s="1">
        <v>3.6262804171300002E-3</v>
      </c>
      <c r="N63" s="1">
        <v>7.6054033249700002E-7</v>
      </c>
      <c r="O63" s="1">
        <v>0</v>
      </c>
      <c r="P63" s="1">
        <v>89849</v>
      </c>
      <c r="Q63" s="1">
        <v>966208</v>
      </c>
      <c r="R63" s="1" t="s">
        <v>1001</v>
      </c>
      <c r="W63" s="1">
        <v>84617.959331200007</v>
      </c>
      <c r="X63" s="1">
        <v>1242.9196358199999</v>
      </c>
      <c r="Y63" s="1">
        <v>83611.1660156</v>
      </c>
      <c r="Z63" s="1">
        <v>1236.3697008900001</v>
      </c>
      <c r="AE63" s="1" t="s">
        <v>1002</v>
      </c>
      <c r="AF63" s="1">
        <v>966208</v>
      </c>
      <c r="AG63" s="1" t="s">
        <v>1001</v>
      </c>
      <c r="AH63" s="1" t="s">
        <v>972</v>
      </c>
      <c r="AI63" s="1" t="s">
        <v>128</v>
      </c>
      <c r="AJ63" s="1">
        <v>100</v>
      </c>
      <c r="AM63" s="1" t="s">
        <v>995</v>
      </c>
      <c r="AO63" s="1" t="s">
        <v>975</v>
      </c>
      <c r="AP63" s="1" t="s">
        <v>131</v>
      </c>
      <c r="AQ63" s="1" t="s">
        <v>996</v>
      </c>
      <c r="AR63" s="1" t="s">
        <v>133</v>
      </c>
      <c r="AS63" s="1" t="s">
        <v>726</v>
      </c>
      <c r="AT63" s="1" t="s">
        <v>727</v>
      </c>
      <c r="AU63" s="1" t="s">
        <v>728</v>
      </c>
      <c r="AV63" s="1" t="s">
        <v>211</v>
      </c>
      <c r="AW63" s="1" t="s">
        <v>681</v>
      </c>
      <c r="AX63" s="1" t="s">
        <v>1003</v>
      </c>
      <c r="BA63" s="1">
        <v>0</v>
      </c>
      <c r="BB63" s="1">
        <v>0</v>
      </c>
      <c r="BC63" s="1" t="s">
        <v>1004</v>
      </c>
      <c r="BE63" s="1" t="s">
        <v>1005</v>
      </c>
      <c r="BG63" s="1" t="s">
        <v>130</v>
      </c>
      <c r="BH63" s="1" t="s">
        <v>131</v>
      </c>
      <c r="BI63" s="1" t="s">
        <v>142</v>
      </c>
      <c r="BJ63" s="2" t="s">
        <v>1006</v>
      </c>
      <c r="BK63" s="1" t="s">
        <v>246</v>
      </c>
      <c r="BL63" s="1" t="s">
        <v>271</v>
      </c>
      <c r="BO63" s="1" t="s">
        <v>272</v>
      </c>
      <c r="BR63" s="1" t="s">
        <v>1007</v>
      </c>
      <c r="BS63" s="1">
        <v>43080</v>
      </c>
      <c r="BT63" s="1" t="s">
        <v>354</v>
      </c>
      <c r="BU63" s="1">
        <v>1.9197</v>
      </c>
      <c r="BV63" s="1">
        <v>0</v>
      </c>
      <c r="BW63" s="1">
        <v>83622.13</v>
      </c>
      <c r="BX63" s="1">
        <v>83622.13</v>
      </c>
      <c r="BY63" s="1">
        <v>2331</v>
      </c>
      <c r="BZ63" s="1" t="s">
        <v>735</v>
      </c>
      <c r="CA63" s="1" t="s">
        <v>209</v>
      </c>
      <c r="CB63" s="1" t="s">
        <v>383</v>
      </c>
      <c r="CD63" s="1" t="s">
        <v>150</v>
      </c>
      <c r="CE63" s="1" t="s">
        <v>128</v>
      </c>
      <c r="CF63" s="1">
        <v>1974</v>
      </c>
      <c r="CG63" s="1">
        <v>1974</v>
      </c>
      <c r="CI63" s="1" t="s">
        <v>209</v>
      </c>
      <c r="CJ63" s="1" t="s">
        <v>171</v>
      </c>
      <c r="CK63" s="1" t="s">
        <v>152</v>
      </c>
      <c r="CL63" s="1">
        <v>1</v>
      </c>
      <c r="CM63" s="1">
        <v>0</v>
      </c>
      <c r="CN63" s="1">
        <v>100</v>
      </c>
      <c r="CO63" s="1" t="s">
        <v>200</v>
      </c>
      <c r="CQ63" s="1" t="s">
        <v>154</v>
      </c>
      <c r="CR63" s="1">
        <v>2019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2018</v>
      </c>
      <c r="DE63" s="6">
        <v>30325</v>
      </c>
      <c r="DF63" s="6">
        <v>0</v>
      </c>
      <c r="DG63" s="6">
        <v>849601</v>
      </c>
      <c r="DH63" s="6">
        <v>0</v>
      </c>
      <c r="DI63" s="6">
        <v>0</v>
      </c>
      <c r="DJ63" s="6">
        <v>0</v>
      </c>
      <c r="DK63" s="6">
        <v>879926</v>
      </c>
      <c r="DL63" s="6">
        <v>0</v>
      </c>
      <c r="DM63" s="6">
        <v>879926</v>
      </c>
      <c r="DN63" s="6">
        <v>0</v>
      </c>
      <c r="DO63" s="6">
        <v>879926</v>
      </c>
      <c r="DP63" s="1">
        <v>0</v>
      </c>
      <c r="DQ63" s="1">
        <v>0</v>
      </c>
      <c r="DT63" s="1">
        <v>0</v>
      </c>
      <c r="DU63" s="3">
        <v>1.94256744581</v>
      </c>
      <c r="DV63" s="5">
        <f t="shared" si="4"/>
        <v>1</v>
      </c>
      <c r="DW63" s="6">
        <f t="shared" si="5"/>
        <v>10.160001903802259</v>
      </c>
      <c r="DX63" s="7">
        <f t="shared" si="6"/>
        <v>859721.45856154594</v>
      </c>
      <c r="DY63" s="8">
        <f t="shared" si="7"/>
        <v>1.5</v>
      </c>
      <c r="DZ63" s="6">
        <f>IF(ISNUMBER(MATCH(Q63,'Green Overlap Properties'!A:A,0)),MAX(DW63*DY63,12),MAX(3.5,Red_A_Coit_to_US_75!DW63*Red_A_Coit_to_US_75!DY63))</f>
        <v>15.240002855703388</v>
      </c>
      <c r="EA63" s="7">
        <f t="shared" si="8"/>
        <v>1319889</v>
      </c>
      <c r="EB63" s="7">
        <f t="shared" si="15"/>
        <v>71000</v>
      </c>
      <c r="EC63" s="7">
        <f t="shared" si="16"/>
        <v>162000</v>
      </c>
      <c r="ED63" s="7">
        <f t="shared" si="11"/>
        <v>233000</v>
      </c>
      <c r="EE63" s="7">
        <f t="shared" si="12"/>
        <v>1552900</v>
      </c>
    </row>
    <row r="64" spans="1:136" ht="28.8" x14ac:dyDescent="0.3">
      <c r="A64" s="1">
        <v>285</v>
      </c>
      <c r="B64" s="1" t="s">
        <v>123</v>
      </c>
      <c r="C64" s="1" t="s">
        <v>124</v>
      </c>
      <c r="D64" s="1" t="b">
        <f t="shared" ref="D64" si="17">ISNUMBER(SEARCH("Displacements",C64))</f>
        <v>0</v>
      </c>
      <c r="E64" s="1" t="str">
        <f t="shared" ref="E64" si="18">IF(ISNUMBER(SEARCH("Residential",C64)),"Residential", "Business")</f>
        <v>Residential</v>
      </c>
      <c r="F64" s="1">
        <v>4</v>
      </c>
      <c r="G64" s="1">
        <v>0</v>
      </c>
      <c r="H64" s="1">
        <v>0</v>
      </c>
      <c r="I64" s="1">
        <v>-1</v>
      </c>
      <c r="J64" s="1">
        <v>0</v>
      </c>
      <c r="M64" s="1">
        <v>2.0537707493299999E-3</v>
      </c>
      <c r="N64" s="1">
        <v>6.15739359701E-8</v>
      </c>
      <c r="O64" s="1">
        <v>0</v>
      </c>
      <c r="P64" s="1">
        <v>325597</v>
      </c>
      <c r="Q64" s="1">
        <v>1588062</v>
      </c>
      <c r="R64" s="1" t="s">
        <v>1008</v>
      </c>
      <c r="W64" s="1">
        <v>76363.916489700001</v>
      </c>
      <c r="X64" s="1">
        <v>1103.6464179899999</v>
      </c>
      <c r="Y64" s="1">
        <v>76363.9414063</v>
      </c>
      <c r="Z64" s="1">
        <v>1103.64642422</v>
      </c>
      <c r="AE64" s="1" t="s">
        <v>1009</v>
      </c>
      <c r="AF64" s="1">
        <v>1588062</v>
      </c>
      <c r="AG64" s="1" t="s">
        <v>1008</v>
      </c>
      <c r="AH64" s="1" t="s">
        <v>1010</v>
      </c>
      <c r="AI64" s="1" t="s">
        <v>128</v>
      </c>
      <c r="AJ64" s="1">
        <v>100</v>
      </c>
      <c r="AL64" s="1" t="s">
        <v>1011</v>
      </c>
      <c r="AM64" s="1" t="s">
        <v>1012</v>
      </c>
      <c r="AO64" s="1" t="s">
        <v>130</v>
      </c>
      <c r="AP64" s="1" t="s">
        <v>131</v>
      </c>
      <c r="AQ64" s="1" t="s">
        <v>1013</v>
      </c>
      <c r="AR64" s="1" t="s">
        <v>133</v>
      </c>
      <c r="AS64" s="1" t="s">
        <v>193</v>
      </c>
      <c r="AT64" s="1" t="s">
        <v>194</v>
      </c>
      <c r="AU64" s="1" t="s">
        <v>195</v>
      </c>
      <c r="AV64" s="1" t="s">
        <v>891</v>
      </c>
      <c r="AW64" s="1" t="s">
        <v>280</v>
      </c>
      <c r="AX64" s="1" t="s">
        <v>1014</v>
      </c>
      <c r="BA64" s="1">
        <v>0</v>
      </c>
      <c r="BB64" s="1">
        <v>0</v>
      </c>
      <c r="BC64" s="1" t="s">
        <v>1015</v>
      </c>
      <c r="BE64" s="1" t="s">
        <v>1016</v>
      </c>
      <c r="BF64" s="1" t="s">
        <v>269</v>
      </c>
      <c r="BG64" s="1" t="s">
        <v>130</v>
      </c>
      <c r="BH64" s="1" t="s">
        <v>131</v>
      </c>
      <c r="BI64" s="1" t="s">
        <v>142</v>
      </c>
      <c r="BJ64" s="2" t="s">
        <v>1017</v>
      </c>
      <c r="BK64" s="1" t="s">
        <v>204</v>
      </c>
      <c r="BL64" s="1" t="s">
        <v>144</v>
      </c>
      <c r="BO64" s="1" t="s">
        <v>205</v>
      </c>
      <c r="BR64" s="1" t="s">
        <v>1018</v>
      </c>
      <c r="BS64" s="1">
        <v>42788</v>
      </c>
      <c r="BT64" s="1" t="s">
        <v>354</v>
      </c>
      <c r="BU64" s="1">
        <v>1.6968000000000001</v>
      </c>
      <c r="BV64" s="1">
        <v>1.6968000000000001</v>
      </c>
      <c r="BW64" s="1">
        <v>73913</v>
      </c>
      <c r="BX64" s="1">
        <v>73912.61</v>
      </c>
      <c r="BY64" s="1">
        <v>2123</v>
      </c>
      <c r="BZ64" s="1" t="s">
        <v>208</v>
      </c>
      <c r="CA64" s="1" t="s">
        <v>209</v>
      </c>
      <c r="CB64" s="1" t="s">
        <v>210</v>
      </c>
      <c r="CD64" s="1" t="s">
        <v>150</v>
      </c>
      <c r="CE64" s="1" t="s">
        <v>128</v>
      </c>
      <c r="CF64" s="1">
        <v>1990</v>
      </c>
      <c r="CG64" s="1">
        <v>1983</v>
      </c>
      <c r="CI64" s="1" t="s">
        <v>209</v>
      </c>
      <c r="CJ64" s="1" t="s">
        <v>171</v>
      </c>
      <c r="CK64" s="1" t="s">
        <v>152</v>
      </c>
      <c r="CL64" s="1">
        <v>1</v>
      </c>
      <c r="CM64" s="1">
        <v>0</v>
      </c>
      <c r="CN64" s="1">
        <v>100</v>
      </c>
      <c r="CO64" s="1" t="s">
        <v>200</v>
      </c>
      <c r="CP64" s="1">
        <v>30317</v>
      </c>
      <c r="CQ64" s="1" t="s">
        <v>154</v>
      </c>
      <c r="CR64" s="1">
        <v>2019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2018</v>
      </c>
      <c r="DE64" s="6">
        <v>191850</v>
      </c>
      <c r="DF64" s="6">
        <v>0</v>
      </c>
      <c r="DG64" s="6">
        <v>198526</v>
      </c>
      <c r="DH64" s="6">
        <v>0</v>
      </c>
      <c r="DI64" s="6">
        <v>0</v>
      </c>
      <c r="DJ64" s="6">
        <v>0</v>
      </c>
      <c r="DK64" s="6">
        <v>390376</v>
      </c>
      <c r="DL64" s="6">
        <v>0</v>
      </c>
      <c r="DM64" s="6">
        <v>390376</v>
      </c>
      <c r="DN64" s="6">
        <v>0</v>
      </c>
      <c r="DO64" s="6">
        <v>390376</v>
      </c>
      <c r="DP64" s="1">
        <v>0</v>
      </c>
      <c r="DQ64" s="1">
        <v>0</v>
      </c>
      <c r="DT64" s="1">
        <v>0</v>
      </c>
      <c r="DU64" s="3">
        <v>0.15727341010599999</v>
      </c>
      <c r="DV64" s="5">
        <f t="shared" ref="DV64" si="19">IF(ROUND(DU64/(BX64/43560),4)&lt;0.95,ROUND(DU64/(BX64/43560),4),1)</f>
        <v>9.2700000000000005E-2</v>
      </c>
      <c r="DW64" s="6">
        <f t="shared" ref="DW64" si="20">((DK64-(DE64+DF64))/BX64)</f>
        <v>2.6859557523405004</v>
      </c>
      <c r="DX64" s="7">
        <f t="shared" ref="DX64" si="21">IF(C64=TRUE,DK64,DU64*43560*DW64)</f>
        <v>18401.025559786016</v>
      </c>
      <c r="DY64" s="8">
        <f t="shared" ref="DY64" si="22">IF(E64="Residential",1.5, IF(D64=TRUE, 2.2,1.8))</f>
        <v>1.5</v>
      </c>
      <c r="DZ64" s="6">
        <f>IF(ISNUMBER(MATCH(Q64,'Green Overlap Properties'!A:A,0)),MAX(DW64*DY64,12),MAX(3.5,Red_A_Coit_to_US_75!DW64*Red_A_Coit_to_US_75!DY64))</f>
        <v>12</v>
      </c>
      <c r="EA64" s="7">
        <f t="shared" si="8"/>
        <v>82209.956930608314</v>
      </c>
      <c r="EB64" s="7">
        <f t="shared" si="15"/>
        <v>71000</v>
      </c>
      <c r="EC64" s="7">
        <f t="shared" si="16"/>
        <v>0</v>
      </c>
      <c r="ED64" s="7">
        <f t="shared" ref="ED64" si="23">EB64+EC64</f>
        <v>71000</v>
      </c>
      <c r="EE64" s="7">
        <f t="shared" ref="EE64" si="24">ROUNDUP((EA64+ED64),-2)</f>
        <v>153300</v>
      </c>
    </row>
    <row r="65" spans="135:135" x14ac:dyDescent="0.3">
      <c r="EE65" s="7">
        <f>SUM(EE2:EE64)</f>
        <v>83364400</v>
      </c>
    </row>
  </sheetData>
  <autoFilter ref="A1:EE64" xr:uid="{794B1768-3F56-4603-8009-7564DDCB9728}"/>
  <conditionalFormatting sqref="Q1:Q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B0F9-05D0-469E-9EFE-39C892E052A5}">
  <dimension ref="A1:C114"/>
  <sheetViews>
    <sheetView workbookViewId="0">
      <selection activeCell="C2" sqref="C2"/>
    </sheetView>
  </sheetViews>
  <sheetFormatPr defaultRowHeight="14.4" x14ac:dyDescent="0.3"/>
  <sheetData>
    <row r="1" spans="1:3" x14ac:dyDescent="0.3">
      <c r="A1" s="1">
        <v>965664</v>
      </c>
      <c r="C1" t="s">
        <v>1032</v>
      </c>
    </row>
    <row r="2" spans="1:3" x14ac:dyDescent="0.3">
      <c r="A2" s="1">
        <v>965673</v>
      </c>
    </row>
    <row r="3" spans="1:3" x14ac:dyDescent="0.3">
      <c r="A3" s="1">
        <v>966057</v>
      </c>
    </row>
    <row r="4" spans="1:3" x14ac:dyDescent="0.3">
      <c r="A4" s="1">
        <v>1063262</v>
      </c>
    </row>
    <row r="5" spans="1:3" x14ac:dyDescent="0.3">
      <c r="A5" s="1">
        <v>1063592</v>
      </c>
    </row>
    <row r="6" spans="1:3" x14ac:dyDescent="0.3">
      <c r="A6" s="1">
        <v>1072519</v>
      </c>
    </row>
    <row r="7" spans="1:3" x14ac:dyDescent="0.3">
      <c r="A7" s="1">
        <v>1096290</v>
      </c>
    </row>
    <row r="8" spans="1:3" x14ac:dyDescent="0.3">
      <c r="A8" s="1">
        <v>1500334</v>
      </c>
    </row>
    <row r="9" spans="1:3" x14ac:dyDescent="0.3">
      <c r="A9" s="1">
        <v>1500343</v>
      </c>
    </row>
    <row r="10" spans="1:3" x14ac:dyDescent="0.3">
      <c r="A10" s="1">
        <v>1515710</v>
      </c>
    </row>
    <row r="11" spans="1:3" x14ac:dyDescent="0.3">
      <c r="A11" s="1">
        <v>1587713</v>
      </c>
    </row>
    <row r="12" spans="1:3" x14ac:dyDescent="0.3">
      <c r="A12" s="1">
        <v>1587740</v>
      </c>
    </row>
    <row r="13" spans="1:3" x14ac:dyDescent="0.3">
      <c r="A13" s="1">
        <v>1587759</v>
      </c>
    </row>
    <row r="14" spans="1:3" x14ac:dyDescent="0.3">
      <c r="A14" s="1">
        <v>1587768</v>
      </c>
    </row>
    <row r="15" spans="1:3" x14ac:dyDescent="0.3">
      <c r="A15" s="1">
        <v>1587777</v>
      </c>
    </row>
    <row r="16" spans="1:3" x14ac:dyDescent="0.3">
      <c r="A16" s="1">
        <v>1587786</v>
      </c>
    </row>
    <row r="17" spans="1:1" x14ac:dyDescent="0.3">
      <c r="A17" s="1">
        <v>1587795</v>
      </c>
    </row>
    <row r="18" spans="1:1" x14ac:dyDescent="0.3">
      <c r="A18" s="1">
        <v>1588062</v>
      </c>
    </row>
    <row r="19" spans="1:1" x14ac:dyDescent="0.3">
      <c r="A19" s="1">
        <v>1812685</v>
      </c>
    </row>
    <row r="20" spans="1:1" x14ac:dyDescent="0.3">
      <c r="A20" s="1">
        <v>1860294</v>
      </c>
    </row>
    <row r="21" spans="1:1" x14ac:dyDescent="0.3">
      <c r="A21" s="1">
        <v>2056286</v>
      </c>
    </row>
    <row r="22" spans="1:1" x14ac:dyDescent="0.3">
      <c r="A22" s="1">
        <v>2056449</v>
      </c>
    </row>
    <row r="23" spans="1:1" x14ac:dyDescent="0.3">
      <c r="A23" s="1">
        <v>2056481</v>
      </c>
    </row>
    <row r="24" spans="1:1" x14ac:dyDescent="0.3">
      <c r="A24" s="1">
        <v>2056481</v>
      </c>
    </row>
    <row r="25" spans="1:1" x14ac:dyDescent="0.3">
      <c r="A25" s="1">
        <v>2059063</v>
      </c>
    </row>
    <row r="26" spans="1:1" x14ac:dyDescent="0.3">
      <c r="A26" s="1">
        <v>2073059</v>
      </c>
    </row>
    <row r="27" spans="1:1" x14ac:dyDescent="0.3">
      <c r="A27" s="1">
        <v>2073063</v>
      </c>
    </row>
    <row r="28" spans="1:1" x14ac:dyDescent="0.3">
      <c r="A28" s="1">
        <v>2074124</v>
      </c>
    </row>
    <row r="29" spans="1:1" x14ac:dyDescent="0.3">
      <c r="A29" s="1">
        <v>2074125</v>
      </c>
    </row>
    <row r="30" spans="1:1" x14ac:dyDescent="0.3">
      <c r="A30" s="1">
        <v>2074126</v>
      </c>
    </row>
    <row r="31" spans="1:1" x14ac:dyDescent="0.3">
      <c r="A31" s="1">
        <v>2074127</v>
      </c>
    </row>
    <row r="32" spans="1:1" x14ac:dyDescent="0.3">
      <c r="A32" s="1">
        <v>2074128</v>
      </c>
    </row>
    <row r="33" spans="1:1" x14ac:dyDescent="0.3">
      <c r="A33" s="1">
        <v>2074129</v>
      </c>
    </row>
    <row r="34" spans="1:1" x14ac:dyDescent="0.3">
      <c r="A34" s="1">
        <v>2074129</v>
      </c>
    </row>
    <row r="35" spans="1:1" x14ac:dyDescent="0.3">
      <c r="A35" s="1">
        <v>2074131</v>
      </c>
    </row>
    <row r="36" spans="1:1" x14ac:dyDescent="0.3">
      <c r="A36" s="1">
        <v>2074132</v>
      </c>
    </row>
    <row r="37" spans="1:1" x14ac:dyDescent="0.3">
      <c r="A37" s="1">
        <v>2074132</v>
      </c>
    </row>
    <row r="38" spans="1:1" x14ac:dyDescent="0.3">
      <c r="A38" s="1">
        <v>2074132</v>
      </c>
    </row>
    <row r="39" spans="1:1" x14ac:dyDescent="0.3">
      <c r="A39" s="1">
        <v>2074133</v>
      </c>
    </row>
    <row r="40" spans="1:1" x14ac:dyDescent="0.3">
      <c r="A40" s="1">
        <v>2084403</v>
      </c>
    </row>
    <row r="41" spans="1:1" x14ac:dyDescent="0.3">
      <c r="A41" s="1">
        <v>2099205</v>
      </c>
    </row>
    <row r="42" spans="1:1" x14ac:dyDescent="0.3">
      <c r="A42" s="1">
        <v>2101753</v>
      </c>
    </row>
    <row r="43" spans="1:1" x14ac:dyDescent="0.3">
      <c r="A43" s="1">
        <v>2122240</v>
      </c>
    </row>
    <row r="44" spans="1:1" x14ac:dyDescent="0.3">
      <c r="A44" s="1">
        <v>2137146</v>
      </c>
    </row>
    <row r="45" spans="1:1" x14ac:dyDescent="0.3">
      <c r="A45" s="1">
        <v>2558452</v>
      </c>
    </row>
    <row r="46" spans="1:1" x14ac:dyDescent="0.3">
      <c r="A46" s="1">
        <v>2584103</v>
      </c>
    </row>
    <row r="47" spans="1:1" x14ac:dyDescent="0.3">
      <c r="A47" s="1">
        <v>2584105</v>
      </c>
    </row>
    <row r="48" spans="1:1" x14ac:dyDescent="0.3">
      <c r="A48" s="1">
        <v>2594965</v>
      </c>
    </row>
    <row r="49" spans="1:1" x14ac:dyDescent="0.3">
      <c r="A49" s="1">
        <v>2607022</v>
      </c>
    </row>
    <row r="50" spans="1:1" x14ac:dyDescent="0.3">
      <c r="A50" s="1">
        <v>2607023</v>
      </c>
    </row>
    <row r="51" spans="1:1" x14ac:dyDescent="0.3">
      <c r="A51" s="1">
        <v>2610595</v>
      </c>
    </row>
    <row r="52" spans="1:1" x14ac:dyDescent="0.3">
      <c r="A52" s="1">
        <v>2615047</v>
      </c>
    </row>
    <row r="53" spans="1:1" x14ac:dyDescent="0.3">
      <c r="A53" s="1">
        <v>2630150</v>
      </c>
    </row>
    <row r="54" spans="1:1" x14ac:dyDescent="0.3">
      <c r="A54" s="1">
        <v>2630582</v>
      </c>
    </row>
    <row r="55" spans="1:1" x14ac:dyDescent="0.3">
      <c r="A55" s="1">
        <v>2630582</v>
      </c>
    </row>
    <row r="56" spans="1:1" x14ac:dyDescent="0.3">
      <c r="A56" s="1">
        <v>2630585</v>
      </c>
    </row>
    <row r="57" spans="1:1" x14ac:dyDescent="0.3">
      <c r="A57" s="1">
        <v>2630588</v>
      </c>
    </row>
    <row r="58" spans="1:1" x14ac:dyDescent="0.3">
      <c r="A58" s="1">
        <v>2630589</v>
      </c>
    </row>
    <row r="59" spans="1:1" x14ac:dyDescent="0.3">
      <c r="A59" s="1">
        <v>2630590</v>
      </c>
    </row>
    <row r="60" spans="1:1" x14ac:dyDescent="0.3">
      <c r="A60" s="1">
        <v>2630590</v>
      </c>
    </row>
    <row r="61" spans="1:1" x14ac:dyDescent="0.3">
      <c r="A61" s="1">
        <v>2630592</v>
      </c>
    </row>
    <row r="62" spans="1:1" x14ac:dyDescent="0.3">
      <c r="A62" s="1">
        <v>2630592</v>
      </c>
    </row>
    <row r="63" spans="1:1" x14ac:dyDescent="0.3">
      <c r="A63" s="1">
        <v>2632178</v>
      </c>
    </row>
    <row r="64" spans="1:1" x14ac:dyDescent="0.3">
      <c r="A64" s="1">
        <v>2637908</v>
      </c>
    </row>
    <row r="65" spans="1:1" x14ac:dyDescent="0.3">
      <c r="A65" s="1">
        <v>2645945</v>
      </c>
    </row>
    <row r="66" spans="1:1" x14ac:dyDescent="0.3">
      <c r="A66" s="1">
        <v>2646962</v>
      </c>
    </row>
    <row r="67" spans="1:1" x14ac:dyDescent="0.3">
      <c r="A67" s="1">
        <v>2647572</v>
      </c>
    </row>
    <row r="68" spans="1:1" x14ac:dyDescent="0.3">
      <c r="A68" s="1">
        <v>2647980</v>
      </c>
    </row>
    <row r="69" spans="1:1" x14ac:dyDescent="0.3">
      <c r="A69" s="1">
        <v>2648083</v>
      </c>
    </row>
    <row r="70" spans="1:1" x14ac:dyDescent="0.3">
      <c r="A70" s="1">
        <v>2648083</v>
      </c>
    </row>
    <row r="71" spans="1:1" x14ac:dyDescent="0.3">
      <c r="A71" s="1">
        <v>2648083</v>
      </c>
    </row>
    <row r="72" spans="1:1" x14ac:dyDescent="0.3">
      <c r="A72" s="1">
        <v>2648084</v>
      </c>
    </row>
    <row r="73" spans="1:1" x14ac:dyDescent="0.3">
      <c r="A73" s="1">
        <v>2650314</v>
      </c>
    </row>
    <row r="74" spans="1:1" x14ac:dyDescent="0.3">
      <c r="A74" s="1">
        <v>2655183</v>
      </c>
    </row>
    <row r="75" spans="1:1" x14ac:dyDescent="0.3">
      <c r="A75" s="1">
        <v>2655833</v>
      </c>
    </row>
    <row r="76" spans="1:1" x14ac:dyDescent="0.3">
      <c r="A76" s="1">
        <v>2656328</v>
      </c>
    </row>
    <row r="77" spans="1:1" x14ac:dyDescent="0.3">
      <c r="A77" s="1">
        <v>2657272</v>
      </c>
    </row>
    <row r="78" spans="1:1" x14ac:dyDescent="0.3">
      <c r="A78" s="1">
        <v>2659722</v>
      </c>
    </row>
    <row r="79" spans="1:1" x14ac:dyDescent="0.3">
      <c r="A79" s="1">
        <v>2661233</v>
      </c>
    </row>
    <row r="80" spans="1:1" x14ac:dyDescent="0.3">
      <c r="A80" s="1">
        <v>2664382</v>
      </c>
    </row>
    <row r="81" spans="1:1" x14ac:dyDescent="0.3">
      <c r="A81" s="1">
        <v>2665171</v>
      </c>
    </row>
    <row r="82" spans="1:1" x14ac:dyDescent="0.3">
      <c r="A82" s="1">
        <v>2672002</v>
      </c>
    </row>
    <row r="83" spans="1:1" x14ac:dyDescent="0.3">
      <c r="A83" s="1">
        <v>2689058</v>
      </c>
    </row>
    <row r="84" spans="1:1" x14ac:dyDescent="0.3">
      <c r="A84" s="1">
        <v>2689059</v>
      </c>
    </row>
    <row r="85" spans="1:1" x14ac:dyDescent="0.3">
      <c r="A85" s="1">
        <v>2695149</v>
      </c>
    </row>
    <row r="86" spans="1:1" x14ac:dyDescent="0.3">
      <c r="A86" s="1">
        <v>2695156</v>
      </c>
    </row>
    <row r="87" spans="1:1" x14ac:dyDescent="0.3">
      <c r="A87" s="1">
        <v>2703970</v>
      </c>
    </row>
    <row r="88" spans="1:1" x14ac:dyDescent="0.3">
      <c r="A88" s="1">
        <v>2711851</v>
      </c>
    </row>
    <row r="89" spans="1:1" x14ac:dyDescent="0.3">
      <c r="A89" s="1">
        <v>2713553</v>
      </c>
    </row>
    <row r="90" spans="1:1" x14ac:dyDescent="0.3">
      <c r="A90" s="1">
        <v>2713565</v>
      </c>
    </row>
    <row r="91" spans="1:1" x14ac:dyDescent="0.3">
      <c r="A91" s="1">
        <v>2713566</v>
      </c>
    </row>
    <row r="92" spans="1:1" x14ac:dyDescent="0.3">
      <c r="A92" s="1">
        <v>2713567</v>
      </c>
    </row>
    <row r="93" spans="1:1" x14ac:dyDescent="0.3">
      <c r="A93" s="1">
        <v>2713568</v>
      </c>
    </row>
    <row r="94" spans="1:1" x14ac:dyDescent="0.3">
      <c r="A94" s="1">
        <v>2713569</v>
      </c>
    </row>
    <row r="95" spans="1:1" x14ac:dyDescent="0.3">
      <c r="A95" s="1">
        <v>2723735</v>
      </c>
    </row>
    <row r="96" spans="1:1" x14ac:dyDescent="0.3">
      <c r="A96" s="1">
        <v>2723739</v>
      </c>
    </row>
    <row r="97" spans="1:1" x14ac:dyDescent="0.3">
      <c r="A97" s="1">
        <v>2726317</v>
      </c>
    </row>
    <row r="98" spans="1:1" x14ac:dyDescent="0.3">
      <c r="A98" s="1">
        <v>2736685</v>
      </c>
    </row>
    <row r="99" spans="1:1" x14ac:dyDescent="0.3">
      <c r="A99" s="1">
        <v>2736685</v>
      </c>
    </row>
    <row r="100" spans="1:1" x14ac:dyDescent="0.3">
      <c r="A100" s="1">
        <v>2737898</v>
      </c>
    </row>
    <row r="101" spans="1:1" x14ac:dyDescent="0.3">
      <c r="A101" s="1">
        <v>2741426</v>
      </c>
    </row>
    <row r="102" spans="1:1" x14ac:dyDescent="0.3">
      <c r="A102" s="1">
        <v>2752732</v>
      </c>
    </row>
    <row r="103" spans="1:1" x14ac:dyDescent="0.3">
      <c r="A103" s="1">
        <v>2752743</v>
      </c>
    </row>
    <row r="104" spans="1:1" x14ac:dyDescent="0.3">
      <c r="A104" s="1">
        <v>2753731</v>
      </c>
    </row>
    <row r="105" spans="1:1" x14ac:dyDescent="0.3">
      <c r="A105" s="1">
        <v>2753732</v>
      </c>
    </row>
    <row r="106" spans="1:1" x14ac:dyDescent="0.3">
      <c r="A106" s="1">
        <v>2753733</v>
      </c>
    </row>
    <row r="107" spans="1:1" x14ac:dyDescent="0.3">
      <c r="A107" s="1">
        <v>2753734</v>
      </c>
    </row>
    <row r="108" spans="1:1" x14ac:dyDescent="0.3">
      <c r="A108" s="1">
        <v>2756743</v>
      </c>
    </row>
    <row r="109" spans="1:1" x14ac:dyDescent="0.3">
      <c r="A109" s="1">
        <v>2756871</v>
      </c>
    </row>
    <row r="110" spans="1:1" x14ac:dyDescent="0.3">
      <c r="A110" s="1">
        <v>2768327</v>
      </c>
    </row>
    <row r="111" spans="1:1" x14ac:dyDescent="0.3">
      <c r="A111" s="1">
        <v>2777195</v>
      </c>
    </row>
    <row r="112" spans="1:1" x14ac:dyDescent="0.3">
      <c r="A112" s="1">
        <v>2778077</v>
      </c>
    </row>
    <row r="113" spans="1:1" x14ac:dyDescent="0.3">
      <c r="A113" s="1">
        <v>2780278</v>
      </c>
    </row>
    <row r="114" spans="1:1" x14ac:dyDescent="0.3">
      <c r="A114" s="1">
        <v>2792032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Red_A_Coit_to_US_75</vt:lpstr>
      <vt:lpstr>Green Overlap Properties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2019-04-25T19:15:12Z</dcterms:created>
  <dcterms:modified xsi:type="dcterms:W3CDTF">2019-04-28T19:07:27Z</dcterms:modified>
</cp:coreProperties>
</file>