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Impacts\"/>
    </mc:Choice>
  </mc:AlternateContent>
  <xr:revisionPtr revIDLastSave="0" documentId="13_ncr:1_{71ECC4D1-7F56-4542-97F1-2AE49739F4C9}" xr6:coauthVersionLast="43" xr6:coauthVersionMax="43" xr10:uidLastSave="{00000000-0000-0000-0000-000000000000}"/>
  <bookViews>
    <workbookView xWindow="2160" yWindow="2790" windowWidth="21600" windowHeight="11385" xr2:uid="{00000000-000D-0000-FFFF-FFFF00000000}"/>
  </bookViews>
  <sheets>
    <sheet name="Red_CR_559_to_Hunt" sheetId="1" r:id="rId1"/>
  </sheets>
  <definedNames>
    <definedName name="_xlnm._FilterDatabase" localSheetId="0" hidden="1">Red_CR_559_to_Hunt!$A$1:$EE$22</definedName>
    <definedName name="_xlnm.Database">Red_CR_559_to_Hunt!$A$1:$DU$18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E2" i="1" l="1"/>
  <c r="EB2" i="1"/>
  <c r="DY2" i="1"/>
  <c r="DZ2" i="1" s="1"/>
  <c r="EA2" i="1" l="1"/>
  <c r="DV21" i="1"/>
  <c r="DW21" i="1"/>
  <c r="DX21" i="1" s="1"/>
  <c r="EB21" i="1" s="1"/>
  <c r="ED21" i="1" s="1"/>
  <c r="DY21" i="1"/>
  <c r="DZ21" i="1" s="1"/>
  <c r="EA21" i="1"/>
  <c r="EC21" i="1"/>
  <c r="DV8" i="1"/>
  <c r="DW8" i="1"/>
  <c r="DX8" i="1"/>
  <c r="DY8" i="1"/>
  <c r="DZ8" i="1"/>
  <c r="EA8" i="1" s="1"/>
  <c r="EE8" i="1" s="1"/>
  <c r="EB8" i="1"/>
  <c r="ED8" i="1" s="1"/>
  <c r="EC8" i="1"/>
  <c r="DV9" i="1"/>
  <c r="DW9" i="1"/>
  <c r="DX9" i="1"/>
  <c r="EB9" i="1" s="1"/>
  <c r="ED9" i="1" s="1"/>
  <c r="DY9" i="1"/>
  <c r="DZ9" i="1"/>
  <c r="EA9" i="1"/>
  <c r="EE9" i="1" s="1"/>
  <c r="EC9" i="1"/>
  <c r="DV10" i="1"/>
  <c r="DW10" i="1"/>
  <c r="DZ10" i="1" s="1"/>
  <c r="EA10" i="1" s="1"/>
  <c r="EE10" i="1" s="1"/>
  <c r="DX10" i="1"/>
  <c r="EB10" i="1" s="1"/>
  <c r="ED10" i="1" s="1"/>
  <c r="DY10" i="1"/>
  <c r="EC10" i="1"/>
  <c r="DV11" i="1"/>
  <c r="DW11" i="1"/>
  <c r="DX11" i="1" s="1"/>
  <c r="EB11" i="1" s="1"/>
  <c r="ED11" i="1" s="1"/>
  <c r="DY11" i="1"/>
  <c r="EC11" i="1"/>
  <c r="DV12" i="1"/>
  <c r="DW12" i="1"/>
  <c r="DX12" i="1"/>
  <c r="DY12" i="1"/>
  <c r="DZ12" i="1"/>
  <c r="EA12" i="1" s="1"/>
  <c r="EB12" i="1"/>
  <c r="ED12" i="1" s="1"/>
  <c r="EC12" i="1"/>
  <c r="DV13" i="1"/>
  <c r="DW13" i="1"/>
  <c r="DX13" i="1"/>
  <c r="EB13" i="1" s="1"/>
  <c r="ED13" i="1" s="1"/>
  <c r="DY13" i="1"/>
  <c r="DZ13" i="1"/>
  <c r="EA13" i="1"/>
  <c r="EC13" i="1"/>
  <c r="DV14" i="1"/>
  <c r="DW14" i="1"/>
  <c r="DZ14" i="1" s="1"/>
  <c r="EA14" i="1" s="1"/>
  <c r="DX14" i="1"/>
  <c r="EB14" i="1" s="1"/>
  <c r="ED14" i="1" s="1"/>
  <c r="DY14" i="1"/>
  <c r="EC14" i="1"/>
  <c r="DV15" i="1"/>
  <c r="DW15" i="1"/>
  <c r="DX15" i="1" s="1"/>
  <c r="EB15" i="1" s="1"/>
  <c r="ED15" i="1" s="1"/>
  <c r="DY15" i="1"/>
  <c r="EC15" i="1"/>
  <c r="DV16" i="1"/>
  <c r="DW16" i="1"/>
  <c r="DX16" i="1"/>
  <c r="DY16" i="1"/>
  <c r="EA16" i="1" s="1"/>
  <c r="DZ16" i="1"/>
  <c r="EB16" i="1"/>
  <c r="ED16" i="1" s="1"/>
  <c r="EC16" i="1"/>
  <c r="DV17" i="1"/>
  <c r="DW17" i="1"/>
  <c r="DX17" i="1"/>
  <c r="EB17" i="1" s="1"/>
  <c r="ED17" i="1" s="1"/>
  <c r="DY17" i="1"/>
  <c r="DZ17" i="1"/>
  <c r="EA17" i="1"/>
  <c r="EC17" i="1"/>
  <c r="DV18" i="1"/>
  <c r="DW18" i="1"/>
  <c r="DX18" i="1"/>
  <c r="EB18" i="1" s="1"/>
  <c r="ED18" i="1" s="1"/>
  <c r="DY18" i="1"/>
  <c r="DZ18" i="1" s="1"/>
  <c r="EC18" i="1"/>
  <c r="DV19" i="1"/>
  <c r="DW19" i="1"/>
  <c r="DX19" i="1" s="1"/>
  <c r="EB19" i="1" s="1"/>
  <c r="ED19" i="1" s="1"/>
  <c r="EE19" i="1" s="1"/>
  <c r="DY19" i="1"/>
  <c r="EA19" i="1"/>
  <c r="EC19" i="1"/>
  <c r="DV20" i="1"/>
  <c r="DW20" i="1"/>
  <c r="DX20" i="1"/>
  <c r="DY20" i="1"/>
  <c r="EA20" i="1" s="1"/>
  <c r="DZ20" i="1"/>
  <c r="EB20" i="1"/>
  <c r="ED20" i="1" s="1"/>
  <c r="EC20" i="1"/>
  <c r="DV3" i="1"/>
  <c r="DW3" i="1"/>
  <c r="DX3" i="1"/>
  <c r="DY3" i="1"/>
  <c r="DZ3" i="1"/>
  <c r="EA3" i="1" s="1"/>
  <c r="EE3" i="1" s="1"/>
  <c r="EB3" i="1"/>
  <c r="ED3" i="1" s="1"/>
  <c r="EC3" i="1"/>
  <c r="DV4" i="1"/>
  <c r="DW4" i="1"/>
  <c r="DX4" i="1"/>
  <c r="EB4" i="1" s="1"/>
  <c r="ED4" i="1" s="1"/>
  <c r="DY4" i="1"/>
  <c r="DZ4" i="1"/>
  <c r="EA4" i="1"/>
  <c r="EE4" i="1" s="1"/>
  <c r="EC4" i="1"/>
  <c r="DV5" i="1"/>
  <c r="DW5" i="1"/>
  <c r="DZ5" i="1" s="1"/>
  <c r="EA5" i="1" s="1"/>
  <c r="EE5" i="1" s="1"/>
  <c r="DX5" i="1"/>
  <c r="EB5" i="1" s="1"/>
  <c r="ED5" i="1" s="1"/>
  <c r="DY5" i="1"/>
  <c r="EC5" i="1"/>
  <c r="DV6" i="1"/>
  <c r="DW6" i="1"/>
  <c r="DX6" i="1" s="1"/>
  <c r="EB6" i="1" s="1"/>
  <c r="ED6" i="1" s="1"/>
  <c r="EE6" i="1" s="1"/>
  <c r="DY6" i="1"/>
  <c r="EA6" i="1"/>
  <c r="EC6" i="1"/>
  <c r="DV7" i="1"/>
  <c r="DW7" i="1"/>
  <c r="DX7" i="1"/>
  <c r="DY7" i="1"/>
  <c r="DZ7" i="1"/>
  <c r="EA7" i="1" s="1"/>
  <c r="EE7" i="1" s="1"/>
  <c r="EB7" i="1"/>
  <c r="ED7" i="1" s="1"/>
  <c r="EC7" i="1"/>
  <c r="EC2" i="1"/>
  <c r="ED2" i="1" s="1"/>
  <c r="DX2" i="1"/>
  <c r="DW2" i="1"/>
  <c r="DV2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E2" i="1"/>
  <c r="D2" i="1"/>
  <c r="EE21" i="1" l="1"/>
  <c r="EE14" i="1"/>
  <c r="EE13" i="1"/>
  <c r="EE12" i="1"/>
  <c r="EE17" i="1"/>
  <c r="EE20" i="1"/>
  <c r="EE16" i="1"/>
  <c r="DZ19" i="1"/>
  <c r="DZ15" i="1"/>
  <c r="EA15" i="1" s="1"/>
  <c r="EE15" i="1" s="1"/>
  <c r="DZ11" i="1"/>
  <c r="EA11" i="1" s="1"/>
  <c r="EE11" i="1" s="1"/>
  <c r="EA18" i="1"/>
  <c r="EE18" i="1" s="1"/>
  <c r="DZ6" i="1"/>
  <c r="EE22" i="1"/>
</calcChain>
</file>

<file path=xl/sharedStrings.xml><?xml version="1.0" encoding="utf-8"?>
<sst xmlns="http://schemas.openxmlformats.org/spreadsheetml/2006/main" count="910" uniqueCount="367">
  <si>
    <t>OID_1</t>
  </si>
  <si>
    <t>Name</t>
  </si>
  <si>
    <t>FolderPath</t>
  </si>
  <si>
    <t>SymbolID</t>
  </si>
  <si>
    <t>AltMode</t>
  </si>
  <si>
    <t>Base</t>
  </si>
  <si>
    <t>Clamped</t>
  </si>
  <si>
    <t>Extruded</t>
  </si>
  <si>
    <t>Snippet</t>
  </si>
  <si>
    <t>PopupInfo</t>
  </si>
  <si>
    <t>Shape_Leng</t>
  </si>
  <si>
    <t>Shape_Area</t>
  </si>
  <si>
    <t>FID_1</t>
  </si>
  <si>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</si>
  <si>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</si>
  <si>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</si>
  <si>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</si>
  <si>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</si>
  <si>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</si>
  <si>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</si>
  <si>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</si>
  <si>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</si>
  <si>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</si>
  <si>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</si>
  <si>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</si>
  <si>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</si>
  <si>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</si>
  <si>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</si>
  <si>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</si>
  <si>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</si>
  <si>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</si>
  <si>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</si>
  <si>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</si>
  <si>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</si>
  <si>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</si>
  <si>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</si>
  <si>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</si>
  <si>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</si>
  <si>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</si>
  <si>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</si>
  <si>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</si>
  <si>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</si>
  <si>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</si>
  <si>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</si>
  <si>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</si>
  <si>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</si>
  <si>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</si>
  <si>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</si>
  <si>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</si>
  <si>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</si>
  <si>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</si>
  <si>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</si>
  <si>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</si>
  <si>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</si>
  <si>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</si>
  <si>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</si>
  <si>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</si>
  <si>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</si>
  <si>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</si>
  <si>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</si>
  <si>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</si>
  <si>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</si>
  <si>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</si>
  <si>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</si>
  <si>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</si>
  <si>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</si>
  <si>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</si>
  <si>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</si>
  <si>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</si>
  <si>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</si>
  <si>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</si>
  <si>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</si>
  <si>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</si>
  <si>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</si>
  <si>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</si>
  <si>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</si>
  <si>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</si>
  <si>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</si>
  <si>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</si>
  <si>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</si>
  <si>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</si>
  <si>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</si>
  <si>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</si>
  <si>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</si>
  <si>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</si>
  <si>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</si>
  <si>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</si>
  <si>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</si>
  <si>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</si>
  <si>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</si>
  <si>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</si>
  <si>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</si>
  <si>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</si>
  <si>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</si>
  <si>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</si>
  <si>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</si>
  <si>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</si>
  <si>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</si>
  <si>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</si>
  <si>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</si>
  <si>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</si>
  <si>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</si>
  <si>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</si>
  <si>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</si>
  <si>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</si>
  <si>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</si>
  <si>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</si>
  <si>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</si>
  <si>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</si>
  <si>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</si>
  <si>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</si>
  <si>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</si>
  <si>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</si>
  <si>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</si>
  <si>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</si>
  <si>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</si>
  <si>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</si>
  <si>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</si>
  <si>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</si>
  <si>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</si>
  <si>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</si>
  <si>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</si>
  <si>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</si>
  <si>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Style9</t>
  </si>
  <si>
    <t>Red A + Red D FULL Impacts/Levels/Residential Impacts - Each</t>
  </si>
  <si>
    <t>R-6678-002-0170-1</t>
  </si>
  <si>
    <t>{656368FC-3073-45EC-ABC8-A7E0470115C4}</t>
  </si>
  <si>
    <t>LAISURE RICHARD D &amp; CYNTHIA</t>
  </si>
  <si>
    <t>F</t>
  </si>
  <si>
    <t>781 FM 547</t>
  </si>
  <si>
    <t>FARMERSVILLE</t>
  </si>
  <si>
    <t>TX</t>
  </si>
  <si>
    <t>75442-6703</t>
  </si>
  <si>
    <t>Y</t>
  </si>
  <si>
    <t>A0678</t>
  </si>
  <si>
    <t>C0678-2</t>
  </si>
  <si>
    <t>SMALLWOOD OWENS SURVEY</t>
  </si>
  <si>
    <t>2</t>
  </si>
  <si>
    <t>17</t>
  </si>
  <si>
    <t>ABS A0678 SMALLWOOD OWENS SURVEY, SHEET 2, TRACT 17, 3.0 ACRES</t>
  </si>
  <si>
    <t>781</t>
  </si>
  <si>
    <t>FM 547</t>
  </si>
  <si>
    <t>75442</t>
  </si>
  <si>
    <t>781 FM 547 _x000D_
FARMERSVILLE, TX 75442</t>
  </si>
  <si>
    <t>SFC</t>
  </si>
  <si>
    <t>HS</t>
  </si>
  <si>
    <t>CAD, GCN, JCN, SFC</t>
  </si>
  <si>
    <t>94-</t>
  </si>
  <si>
    <t>0059187</t>
  </si>
  <si>
    <t>0</t>
  </si>
  <si>
    <t>WD</t>
  </si>
  <si>
    <t>SFCRV3-6</t>
  </si>
  <si>
    <t>A1</t>
  </si>
  <si>
    <t>RV5</t>
  </si>
  <si>
    <t>R</t>
  </si>
  <si>
    <t>InProgress</t>
  </si>
  <si>
    <t>R-6471-001-0400-1</t>
  </si>
  <si>
    <t>{49425C81-2C33-4A94-8217-A36A96B5D3EA}</t>
  </si>
  <si>
    <t>SMITH GREGORY T &amp; DEBBIE J</t>
  </si>
  <si>
    <t>574 COUNTY ROAD 609</t>
  </si>
  <si>
    <t>75442-6842</t>
  </si>
  <si>
    <t>A0471</t>
  </si>
  <si>
    <t>C0471-1</t>
  </si>
  <si>
    <t>D J JAYNES SURVEY</t>
  </si>
  <si>
    <t>1</t>
  </si>
  <si>
    <t>40</t>
  </si>
  <si>
    <t>ABS A0471 D J JAYNES SURVEY, SHEET 1, TRACT 40, 36.0 ACRES</t>
  </si>
  <si>
    <t>574</t>
  </si>
  <si>
    <t>COUNTY ROAD 609</t>
  </si>
  <si>
    <t>574 COUNTY ROAD 609 _x000D_
FARMERSVILLE, TX 75442</t>
  </si>
  <si>
    <t>20110520000521680</t>
  </si>
  <si>
    <t>SWDNL</t>
  </si>
  <si>
    <t>E2</t>
  </si>
  <si>
    <t>D1NP</t>
  </si>
  <si>
    <t>N</t>
  </si>
  <si>
    <t>Style1</t>
  </si>
  <si>
    <t>Red A + Red D FULL Impacts/Levels/Business - Impacts - Each</t>
  </si>
  <si>
    <t>R-6422-000-0020-1</t>
  </si>
  <si>
    <t>{4D2CD1FC-166C-43AC-8F69-CC03CCD4BDB2}</t>
  </si>
  <si>
    <t>HENDRICKS JACK</t>
  </si>
  <si>
    <t>1415 RED OAK CIR</t>
  </si>
  <si>
    <t>75442-3309</t>
  </si>
  <si>
    <t>A0422</t>
  </si>
  <si>
    <t>C0422</t>
  </si>
  <si>
    <t>M C HAMILTON SURVEY</t>
  </si>
  <si>
    <t>ABS A0422 M C HAMILTON SURVEY, TRACT 2, 9.3469 ACRES</t>
  </si>
  <si>
    <t>2003</t>
  </si>
  <si>
    <t>W</t>
  </si>
  <si>
    <t>AUDIE MURPHY</t>
  </si>
  <si>
    <t>PKWY</t>
  </si>
  <si>
    <t>2003 W AUDIE MURPHY PKWY _x000D_
FARMERSVILLE, TX 75442</t>
  </si>
  <si>
    <t>TFC1</t>
  </si>
  <si>
    <t>CAD, GCN, JCN, SFC, TFC1</t>
  </si>
  <si>
    <t>5851</t>
  </si>
  <si>
    <t>2467</t>
  </si>
  <si>
    <t>16737</t>
  </si>
  <si>
    <t>CRES</t>
  </si>
  <si>
    <t>F1</t>
  </si>
  <si>
    <t>FCAP</t>
  </si>
  <si>
    <t>T</t>
  </si>
  <si>
    <t>D1IP</t>
  </si>
  <si>
    <t>Style7</t>
  </si>
  <si>
    <t>Red A + Red D FULL Impacts/Levels/Residential Displacements - Each</t>
  </si>
  <si>
    <t>R-6954-000-0150-1</t>
  </si>
  <si>
    <t>{8217F99C-E0A3-464A-879C-F41214FF2B91}</t>
  </si>
  <si>
    <t>LINDAMOOD ELMER &amp; ANGEL</t>
  </si>
  <si>
    <t>PO BOX 466</t>
  </si>
  <si>
    <t>75442-0466</t>
  </si>
  <si>
    <t>A0954</t>
  </si>
  <si>
    <t>C0954</t>
  </si>
  <si>
    <t>W B WILLIAMS SURVEY</t>
  </si>
  <si>
    <t>15</t>
  </si>
  <si>
    <t>ABS A0954 W B WILLIAMS SURVEY, TRACT 15, 6.9398 ACRES</t>
  </si>
  <si>
    <t>3610</t>
  </si>
  <si>
    <t>E</t>
  </si>
  <si>
    <t>3610 E AUDIE MURPHY PKWY _x000D_
FARMERSVILLE, TX 75442</t>
  </si>
  <si>
    <t>E1</t>
  </si>
  <si>
    <t>RV6</t>
  </si>
  <si>
    <t>R-6952-002-2520-1</t>
  </si>
  <si>
    <t>{FEB1F423-352A-4EB5-97FB-703CE34FB653}</t>
  </si>
  <si>
    <t>M2S2 LLC</t>
  </si>
  <si>
    <t>6851 LAHONTAN DR</t>
  </si>
  <si>
    <t>FORT WORTH</t>
  </si>
  <si>
    <t>76132-5457</t>
  </si>
  <si>
    <t>A0952</t>
  </si>
  <si>
    <t>C0952-2</t>
  </si>
  <si>
    <t>252</t>
  </si>
  <si>
    <t>ABS A0952 W B WILLIAMS SURVEY, SHEET 2, TRACT 252, 9.4996 ACRES</t>
  </si>
  <si>
    <t>2404</t>
  </si>
  <si>
    <t>2404 W AUDIE MURPHY PKWY _x000D_
FARMERSVILLE, TX 75442</t>
  </si>
  <si>
    <t>CFC</t>
  </si>
  <si>
    <t>CAD, CFC, GCN, JCN, SFC, TFC1</t>
  </si>
  <si>
    <t>20170307000296270</t>
  </si>
  <si>
    <t>WDNL</t>
  </si>
  <si>
    <t>CFCRV3-5</t>
  </si>
  <si>
    <t>R-6678-002-0160-1</t>
  </si>
  <si>
    <t>{5537308D-779B-408C-9ABA-765A49D354B3}</t>
  </si>
  <si>
    <t>COLEMAN BILLY E</t>
  </si>
  <si>
    <t>655 FM 547</t>
  </si>
  <si>
    <t>75442-6701</t>
  </si>
  <si>
    <t>16</t>
  </si>
  <si>
    <t>ABS A0678 SMALLWOOD OWENS SURVEY, SHEET 2, TRACT 16, .93 ACRES</t>
  </si>
  <si>
    <t>655</t>
  </si>
  <si>
    <t>655 FM 547 _x000D_
FARMERSVILLE, TX 75442</t>
  </si>
  <si>
    <t>CONS</t>
  </si>
  <si>
    <t>RV4</t>
  </si>
  <si>
    <t>R-6471-001-0410-1</t>
  </si>
  <si>
    <t>{69B2980C-9C91-4C44-B82C-36E8A2DE0BF8}</t>
  </si>
  <si>
    <t>WADE PEGGY L REV LIVING TRUST</t>
  </si>
  <si>
    <t>WADE PEGGY L TRUSTEE</t>
  </si>
  <si>
    <t>794 COUNTY ROAD 609</t>
  </si>
  <si>
    <t>75442-6620</t>
  </si>
  <si>
    <t>41</t>
  </si>
  <si>
    <t>ABS A0471 D J JAYNES SURVEY, SHEET 1, TRACT 41, 62.233 ACRES</t>
  </si>
  <si>
    <t>794</t>
  </si>
  <si>
    <t>794 COUNTY ROAD 609 _x000D_
FARMERSVILLE, TX 75442</t>
  </si>
  <si>
    <t>R-6422-000-0010-1</t>
  </si>
  <si>
    <t>JUSTIN.COZART</t>
  </si>
  <si>
    <t>{F9951F6F-0BE1-45FB-B237-65D2CCA98C7E}</t>
  </si>
  <si>
    <t>EVANS FARM LTD</t>
  </si>
  <si>
    <t>HOME GROWN PLANTS</t>
  </si>
  <si>
    <t>1409 TALLEY RD</t>
  </si>
  <si>
    <t>GARLAND</t>
  </si>
  <si>
    <t>75044-3523</t>
  </si>
  <si>
    <t>ABS A0422 M C HAMILTON SURVEY, TRACT 1, 44.4493 ACRES</t>
  </si>
  <si>
    <t>2675</t>
  </si>
  <si>
    <t>2675 W AUDIE MURPHY PKWY _x000D_
FARMERSVILLE, TX 75442</t>
  </si>
  <si>
    <t>20090223000198650</t>
  </si>
  <si>
    <t>CNAGRI.BUS</t>
  </si>
  <si>
    <t>GH1</t>
  </si>
  <si>
    <t>GHN</t>
  </si>
  <si>
    <t>R-6678-002-0140-1</t>
  </si>
  <si>
    <t>{3A0265DB-96AB-4634-BD47-DB0D594ADDDE}</t>
  </si>
  <si>
    <t>FUCHS ALBERT B &amp; MARY</t>
  </si>
  <si>
    <t>632 COUNTY ROAD 697</t>
  </si>
  <si>
    <t>75442-6666</t>
  </si>
  <si>
    <t>14</t>
  </si>
  <si>
    <t>ABS A0678 SMALLWOOD OWENS SURVEY, SHEET 2, TRACT 14, 92.35 ACRES</t>
  </si>
  <si>
    <t>632</t>
  </si>
  <si>
    <t>COUNTY ROAD 697</t>
  </si>
  <si>
    <t>632 COUNTY ROAD 697 _x000D_
FARMERSVILLE, TX 75442</t>
  </si>
  <si>
    <t>845</t>
  </si>
  <si>
    <t>402</t>
  </si>
  <si>
    <t>19721128084504020</t>
  </si>
  <si>
    <t>R-6471-002-0669-1</t>
  </si>
  <si>
    <t>{4726D940-3C5B-4ED2-B9E7-982484334D1B}</t>
  </si>
  <si>
    <t>DOUGLAS MIKKI L</t>
  </si>
  <si>
    <t>PO BOX 781</t>
  </si>
  <si>
    <t>75442-0781</t>
  </si>
  <si>
    <t>C0471-2</t>
  </si>
  <si>
    <t>66-9</t>
  </si>
  <si>
    <t>ABS A0471 D J JAYNES SURVEY, SHEET 2, TRACT 66-9, 20.65 ACRES</t>
  </si>
  <si>
    <t>97-0069670</t>
  </si>
  <si>
    <t>AFF</t>
  </si>
  <si>
    <t>D1</t>
  </si>
  <si>
    <t>R-6952-002-2300-1</t>
  </si>
  <si>
    <t>{CFE66507-BDED-48B7-AD2C-07B3D320D61F}</t>
  </si>
  <si>
    <t>DICKEY P L</t>
  </si>
  <si>
    <t>9928 PARKFORD DR</t>
  </si>
  <si>
    <t>DALLAS</t>
  </si>
  <si>
    <t>75238-3404</t>
  </si>
  <si>
    <t>230</t>
  </si>
  <si>
    <t>ABS A0952 W B WILLIAMS SURVEY, SHEET 2, TRACT 230, .5 ACRES</t>
  </si>
  <si>
    <t>2630</t>
  </si>
  <si>
    <t>2630 W AUDIE MURPHY PKWY _x000D_
FARMERSVILLE, TX 75442</t>
  </si>
  <si>
    <t>OT</t>
  </si>
  <si>
    <t>R-6952-002-2290-1</t>
  </si>
  <si>
    <t>{FF317F22-D4B7-4461-848C-F7BB2E59E635}</t>
  </si>
  <si>
    <t>DICKEY BOBBY &amp; LESSIE M</t>
  </si>
  <si>
    <t>2303 ZAPATA DR</t>
  </si>
  <si>
    <t>ARLINGTON</t>
  </si>
  <si>
    <t>76015-1337</t>
  </si>
  <si>
    <t>229</t>
  </si>
  <si>
    <t>ABS A0952 W B WILLIAMS SURVEY, SHEET 2, TRACT 229, .5 ACRES</t>
  </si>
  <si>
    <t>2636</t>
  </si>
  <si>
    <t>2636 W AUDIE MURPHY PKWY _x000D_
FARMERSVILLE, TX 75442</t>
  </si>
  <si>
    <t>621</t>
  </si>
  <si>
    <t>482</t>
  </si>
  <si>
    <t>Style5</t>
  </si>
  <si>
    <t>Red A + Red D FULL Impacts/Levels/Business Direct Displacements - Each</t>
  </si>
  <si>
    <t>R-6467-000-0080-1</t>
  </si>
  <si>
    <t>{56895C14-CC42-407D-93F8-86461B6FC551}</t>
  </si>
  <si>
    <t>ANDERTON DAVID</t>
  </si>
  <si>
    <t>LAKEVIEW NURSEY</t>
  </si>
  <si>
    <t>2949 W AUDIE MURPHY PKWY</t>
  </si>
  <si>
    <t>75442-7317</t>
  </si>
  <si>
    <t>A0467</t>
  </si>
  <si>
    <t>C0467</t>
  </si>
  <si>
    <t>JAS INNERARITY SURVEY</t>
  </si>
  <si>
    <t>8</t>
  </si>
  <si>
    <t>ABS A0467 JAS INNERARITY SURVEY, TRACT 8, .8646 ACRES</t>
  </si>
  <si>
    <t>41 W AUDIE MURPHY PKWY _x000D_
FARMERSVILLE, TX 75442</t>
  </si>
  <si>
    <t>CR6</t>
  </si>
  <si>
    <t>OR</t>
  </si>
  <si>
    <t>R-6467-000-0050-1</t>
  </si>
  <si>
    <t>{13ABBC59-48E1-4C60-B605-86FC2B7941A8}</t>
  </si>
  <si>
    <t>5</t>
  </si>
  <si>
    <t>ABS A0467 JAS INNERARITY SURVEY, TRACT 5, 6.2547 ACRES</t>
  </si>
  <si>
    <t>2949</t>
  </si>
  <si>
    <t>2949 W AUDIE MURPHY PKWY _x000D_
FARMERSVILLE, TX 75442</t>
  </si>
  <si>
    <t>02-0060116</t>
  </si>
  <si>
    <t>5156-343</t>
  </si>
  <si>
    <t>SWD</t>
  </si>
  <si>
    <t>E4</t>
  </si>
  <si>
    <t>R-6467-000-0020-1</t>
  </si>
  <si>
    <t>{10874A56-A0C1-43B2-BBA4-42171E80E6D7}</t>
  </si>
  <si>
    <t>ABS A0467 JAS INNERARITY SURVEY, TRACT 2, 2.6659 ACRES</t>
  </si>
  <si>
    <t>W AUDIE MURPHY PKWY _x000D_
FARMERSVILLE, TX 75442</t>
  </si>
  <si>
    <t>C3</t>
  </si>
  <si>
    <t>R-6467-000-0090-1</t>
  </si>
  <si>
    <t>{C1833112-D3AD-45FF-AD4F-CFE6B995D70C}</t>
  </si>
  <si>
    <t>A &amp; A LANDSCAPE &amp; IRRIGATION LP</t>
  </si>
  <si>
    <t>9</t>
  </si>
  <si>
    <t>ABS A0467 JAS INNERARITY SURVEY, TRACT 9, .75 ACRES</t>
  </si>
  <si>
    <t>C4</t>
  </si>
  <si>
    <t>Displacement?</t>
  </si>
  <si>
    <t>Residential/Business</t>
  </si>
  <si>
    <t>% of Property to Acquire</t>
  </si>
  <si>
    <t>Land Market $/SF</t>
  </si>
  <si>
    <t>Market Value of ROW</t>
  </si>
  <si>
    <t>Appraised Value Multiplier</t>
  </si>
  <si>
    <t>Adjusted $/SF</t>
  </si>
  <si>
    <t>Adjusted Market Value of ROW</t>
  </si>
  <si>
    <t>Added Soft Impact Costs</t>
  </si>
  <si>
    <t>Added Soft Disp Costs</t>
  </si>
  <si>
    <t>Total 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</si>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</sst>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/>
    <xf numFmtId="44" fontId="0" fillId="0" borderId="0" xfId="42" applyFont="1"/>
    <xf numFmtId="44" fontId="0" fillId="0" borderId="0" xfId="0" applyNumberFormat="1"/>
    <xf numFmtId="2" fontId="0" fillId="0" borderId="0" xfId="0" applyNumberFormat="1"/>
    <xf numFmtId="44" fontId="16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2"/>
  <sheetViews>
    <sheetView tabSelected="1" topLeftCell="DW1" workbookViewId="0">
      <pane ySplit="1" topLeftCell="A14" activePane="bottomLeft" state="frozen"/>
      <selection pane="bottomLeft" activeCell="EB16" sqref="EB16"/>
    </sheetView>
  </sheetViews>
  <sheetFormatPr defaultRowHeight="15" x14ac:dyDescent="0.25"/>
  <cols>
    <col min="1" max="1" width="6.140625" style="1" bestFit="1" customWidth="1"/>
    <col min="2" max="2" width="6.28515625" style="1" bestFit="1" customWidth="1"/>
    <col min="3" max="3" width="64.5703125" style="1" bestFit="1" customWidth="1"/>
    <col min="4" max="4" width="14.28515625" style="1" bestFit="1" customWidth="1"/>
    <col min="5" max="5" width="19.85546875" style="1" bestFit="1" customWidth="1"/>
    <col min="6" max="6" width="9.140625" style="1" customWidth="1"/>
    <col min="7" max="7" width="8.42578125" style="1" customWidth="1"/>
    <col min="8" max="8" width="5" style="1" customWidth="1"/>
    <col min="9" max="9" width="8.5703125" style="1" customWidth="1"/>
    <col min="10" max="10" width="8.7109375" style="1" customWidth="1"/>
    <col min="11" max="11" width="7.7109375" style="1" customWidth="1"/>
    <col min="12" max="12" width="10" style="1" customWidth="1"/>
    <col min="13" max="14" width="11.28515625" style="1" customWidth="1"/>
    <col min="15" max="15" width="7" style="1" customWidth="1"/>
    <col min="16" max="16" width="9" style="1" bestFit="1" customWidth="1"/>
    <col min="17" max="17" width="8.42578125" style="1" bestFit="1" customWidth="1"/>
    <col min="18" max="18" width="16.85546875" style="1" bestFit="1" customWidth="1"/>
    <col min="19" max="19" width="8" style="1" customWidth="1"/>
    <col min="20" max="21" width="12.28515625" style="1" customWidth="1"/>
    <col min="22" max="22" width="11.140625" style="1" customWidth="1"/>
    <col min="23" max="24" width="11.28515625" style="1" customWidth="1"/>
    <col min="25" max="26" width="11.140625" style="1" customWidth="1"/>
    <col min="27" max="27" width="10.42578125" style="1" customWidth="1"/>
    <col min="28" max="28" width="10.5703125" style="1" customWidth="1"/>
    <col min="29" max="29" width="14.28515625" style="1" customWidth="1"/>
    <col min="30" max="30" width="9.7109375" style="1" customWidth="1"/>
    <col min="31" max="31" width="40.5703125" style="1" customWidth="1"/>
    <col min="32" max="32" width="9.5703125" style="1" customWidth="1"/>
    <col min="33" max="33" width="16.85546875" style="1" customWidth="1"/>
    <col min="34" max="34" width="29.85546875" style="1" customWidth="1"/>
    <col min="35" max="35" width="9.85546875" style="1" customWidth="1"/>
    <col min="36" max="36" width="11" style="1" customWidth="1"/>
    <col min="37" max="37" width="21" style="1" customWidth="1"/>
    <col min="38" max="38" width="21.5703125" style="1" customWidth="1"/>
    <col min="39" max="39" width="20.42578125" style="1" customWidth="1"/>
    <col min="40" max="40" width="10.140625" style="1" customWidth="1"/>
    <col min="41" max="41" width="13.5703125" style="1" customWidth="1"/>
    <col min="42" max="42" width="10.140625" style="1" customWidth="1"/>
    <col min="43" max="43" width="10.7109375" style="1" customWidth="1"/>
    <col min="44" max="44" width="10.28515625" style="1" customWidth="1"/>
    <col min="45" max="46" width="11" style="1" customWidth="1"/>
    <col min="47" max="47" width="26.7109375" style="1" customWidth="1"/>
    <col min="48" max="48" width="5.5703125" style="1" customWidth="1"/>
    <col min="49" max="49" width="9.140625" style="1" customWidth="1"/>
    <col min="50" max="50" width="64.85546875" style="1" customWidth="1"/>
    <col min="51" max="51" width="10.28515625" style="1" customWidth="1"/>
    <col min="52" max="52" width="7.42578125" style="1" customWidth="1"/>
    <col min="53" max="53" width="10.42578125" style="1" customWidth="1"/>
    <col min="54" max="55" width="9.85546875" style="1" customWidth="1"/>
    <col min="56" max="56" width="9.28515625" style="1" customWidth="1"/>
    <col min="57" max="57" width="17.140625" style="1" customWidth="1"/>
    <col min="58" max="58" width="9.42578125" style="1" customWidth="1"/>
    <col min="59" max="59" width="13.5703125" style="1" customWidth="1"/>
    <col min="60" max="60" width="9.140625" style="1" customWidth="1"/>
    <col min="61" max="61" width="8.42578125" style="1" customWidth="1"/>
    <col min="62" max="62" width="26.85546875" style="1" customWidth="1"/>
    <col min="63" max="63" width="4.140625" style="1" customWidth="1"/>
    <col min="64" max="64" width="6.5703125" style="1" customWidth="1"/>
    <col min="65" max="65" width="5" style="1" customWidth="1"/>
    <col min="66" max="66" width="11.28515625" style="1" customWidth="1"/>
    <col min="67" max="67" width="27.28515625" style="1" customWidth="1"/>
    <col min="68" max="69" width="11.7109375" style="1" customWidth="1"/>
    <col min="70" max="70" width="18.28515625" style="1" customWidth="1"/>
    <col min="71" max="71" width="8.28515625" style="1" customWidth="1"/>
    <col min="72" max="72" width="11.28515625" style="1" customWidth="1"/>
    <col min="73" max="74" width="9.7109375" style="1" customWidth="1"/>
    <col min="75" max="75" width="9" style="1" customWidth="1"/>
    <col min="76" max="76" width="9.7109375" style="1" customWidth="1"/>
    <col min="77" max="77" width="9.42578125" style="1" customWidth="1"/>
    <col min="78" max="78" width="11.5703125" style="1" customWidth="1"/>
    <col min="79" max="79" width="8.28515625" style="1" customWidth="1"/>
    <col min="80" max="80" width="7.85546875" style="1" customWidth="1"/>
    <col min="81" max="81" width="10.5703125" style="1" customWidth="1"/>
    <col min="82" max="82" width="10.7109375" style="1" customWidth="1"/>
    <col min="83" max="83" width="11" style="1" customWidth="1"/>
    <col min="84" max="84" width="9.42578125" style="1" customWidth="1"/>
    <col min="85" max="85" width="6" style="1" customWidth="1"/>
    <col min="86" max="86" width="6.7109375" style="1" customWidth="1"/>
    <col min="87" max="87" width="10.5703125" style="1" customWidth="1"/>
    <col min="88" max="88" width="5.140625" style="1" customWidth="1"/>
    <col min="89" max="89" width="5.7109375" style="1" customWidth="1"/>
    <col min="90" max="90" width="6.7109375" style="1" customWidth="1"/>
    <col min="91" max="91" width="5.28515625" style="1" customWidth="1"/>
    <col min="92" max="92" width="10.5703125" style="1" customWidth="1"/>
    <col min="93" max="93" width="4.85546875" style="1" customWidth="1"/>
    <col min="94" max="95" width="10.28515625" style="1" customWidth="1"/>
    <col min="96" max="96" width="9.7109375" style="1" customWidth="1"/>
    <col min="97" max="97" width="10.28515625" style="1" customWidth="1"/>
    <col min="98" max="98" width="10.5703125" style="1" customWidth="1"/>
    <col min="99" max="100" width="10" style="1" customWidth="1"/>
    <col min="101" max="101" width="10.140625" style="1" customWidth="1"/>
    <col min="102" max="103" width="10.7109375" style="1" customWidth="1"/>
    <col min="104" max="104" width="9.85546875" style="1" customWidth="1"/>
    <col min="105" max="105" width="10.140625" style="1" customWidth="1"/>
    <col min="106" max="106" width="10.28515625" style="1" customWidth="1"/>
    <col min="107" max="107" width="9.85546875" style="1" customWidth="1"/>
    <col min="108" max="108" width="9.7109375" style="1" customWidth="1"/>
    <col min="109" max="112" width="12.5703125" style="1" bestFit="1" customWidth="1"/>
    <col min="113" max="113" width="11.5703125" style="1" bestFit="1" customWidth="1"/>
    <col min="114" max="116" width="14.28515625" style="1" bestFit="1" customWidth="1"/>
    <col min="117" max="117" width="12.5703125" style="1" bestFit="1" customWidth="1"/>
    <col min="118" max="118" width="11.5703125" style="1" bestFit="1" customWidth="1"/>
    <col min="119" max="119" width="12.5703125" style="1" bestFit="1" customWidth="1"/>
    <col min="120" max="120" width="10.7109375" style="1" customWidth="1"/>
    <col min="121" max="121" width="9.28515625" style="1" customWidth="1"/>
    <col min="122" max="122" width="10.42578125" style="1" customWidth="1"/>
    <col min="123" max="123" width="10" style="1" customWidth="1"/>
    <col min="124" max="124" width="10.140625" style="1" bestFit="1" customWidth="1"/>
    <col min="125" max="125" width="12.140625" style="3" bestFit="1" customWidth="1"/>
    <col min="126" max="126" width="23" bestFit="1" customWidth="1"/>
    <col min="127" max="127" width="16.28515625" bestFit="1" customWidth="1"/>
    <col min="128" max="128" width="20.28515625" bestFit="1" customWidth="1"/>
    <col min="129" max="129" width="25.28515625" bestFit="1" customWidth="1"/>
    <col min="130" max="130" width="13.42578125" bestFit="1" customWidth="1"/>
    <col min="131" max="131" width="29" bestFit="1" customWidth="1"/>
    <col min="132" max="132" width="22.85546875" bestFit="1" customWidth="1"/>
    <col min="133" max="133" width="20.5703125" bestFit="1" customWidth="1"/>
    <col min="134" max="134" width="13.85546875" bestFit="1" customWidth="1"/>
    <col min="135" max="135" width="14.28515625" bestFit="1" customWidth="1"/>
  </cols>
  <sheetData>
    <row r="1" spans="1:135" x14ac:dyDescent="0.25">
      <c r="A1" s="1" t="s">
        <v>0</v>
      </c>
      <c r="B1" s="1" t="s">
        <v>1</v>
      </c>
      <c r="C1" s="1" t="s">
        <v>2</v>
      </c>
      <c r="D1" s="1" t="s">
        <v>355</v>
      </c>
      <c r="E1" s="1" t="s">
        <v>356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3" t="s">
        <v>122</v>
      </c>
      <c r="DV1" s="1" t="s">
        <v>357</v>
      </c>
      <c r="DW1" s="4" t="s">
        <v>358</v>
      </c>
      <c r="DX1" s="1" t="s">
        <v>359</v>
      </c>
      <c r="DY1" s="1" t="s">
        <v>360</v>
      </c>
      <c r="DZ1" s="4" t="s">
        <v>361</v>
      </c>
      <c r="EA1" s="1" t="s">
        <v>362</v>
      </c>
      <c r="EB1" s="1" t="s">
        <v>363</v>
      </c>
      <c r="EC1" s="1" t="s">
        <v>364</v>
      </c>
      <c r="ED1" s="1" t="s">
        <v>365</v>
      </c>
      <c r="EE1" s="1" t="s">
        <v>366</v>
      </c>
    </row>
    <row r="2" spans="1:135" ht="30" x14ac:dyDescent="0.25">
      <c r="A2" s="1">
        <v>279</v>
      </c>
      <c r="B2" s="1" t="s">
        <v>123</v>
      </c>
      <c r="C2" s="1" t="s">
        <v>124</v>
      </c>
      <c r="D2" s="1" t="b">
        <f t="shared" ref="D2" si="0">ISNUMBER(SEARCH("Displacements",C2))</f>
        <v>0</v>
      </c>
      <c r="E2" s="1" t="str">
        <f t="shared" ref="E2" si="1">IF(ISNUMBER(SEARCH("Residential",C2)),"Residential", "Business")</f>
        <v>Residential</v>
      </c>
      <c r="F2" s="1">
        <v>4</v>
      </c>
      <c r="G2" s="1">
        <v>0</v>
      </c>
      <c r="H2" s="1">
        <v>0</v>
      </c>
      <c r="I2" s="1">
        <v>-1</v>
      </c>
      <c r="J2" s="1">
        <v>0</v>
      </c>
      <c r="M2" s="1">
        <v>3.2338862103599999E-3</v>
      </c>
      <c r="N2" s="1">
        <v>3.9422054547899997E-8</v>
      </c>
      <c r="O2" s="1">
        <v>20725</v>
      </c>
      <c r="P2" s="1">
        <v>26808</v>
      </c>
      <c r="Q2" s="1">
        <v>1201256</v>
      </c>
      <c r="R2" s="1" t="s">
        <v>125</v>
      </c>
      <c r="W2" s="1">
        <v>106410.753438</v>
      </c>
      <c r="X2" s="1">
        <v>1482.4029833899999</v>
      </c>
      <c r="Y2" s="1">
        <v>106381.164063</v>
      </c>
      <c r="Z2" s="1">
        <v>1482.2926346100001</v>
      </c>
      <c r="AE2" s="1" t="s">
        <v>126</v>
      </c>
      <c r="AF2" s="1">
        <v>1201256</v>
      </c>
      <c r="AG2" s="1" t="s">
        <v>125</v>
      </c>
      <c r="AH2" s="1" t="s">
        <v>127</v>
      </c>
      <c r="AI2" s="1" t="s">
        <v>128</v>
      </c>
      <c r="AJ2" s="1">
        <v>100</v>
      </c>
      <c r="AM2" s="1" t="s">
        <v>129</v>
      </c>
      <c r="AO2" s="1" t="s">
        <v>130</v>
      </c>
      <c r="AP2" s="1" t="s">
        <v>131</v>
      </c>
      <c r="AQ2" s="1" t="s">
        <v>132</v>
      </c>
      <c r="AR2" s="1" t="s">
        <v>133</v>
      </c>
      <c r="AS2" s="1" t="s">
        <v>134</v>
      </c>
      <c r="AT2" s="1" t="s">
        <v>135</v>
      </c>
      <c r="AU2" s="1" t="s">
        <v>136</v>
      </c>
      <c r="AV2" s="1" t="s">
        <v>137</v>
      </c>
      <c r="AW2" s="1" t="s">
        <v>138</v>
      </c>
      <c r="AX2" s="1" t="s">
        <v>139</v>
      </c>
      <c r="BA2" s="1">
        <v>0</v>
      </c>
      <c r="BB2" s="1">
        <v>0</v>
      </c>
      <c r="BC2" s="1" t="s">
        <v>140</v>
      </c>
      <c r="BE2" s="1" t="s">
        <v>141</v>
      </c>
      <c r="BG2" s="1" t="s">
        <v>130</v>
      </c>
      <c r="BH2" s="1" t="s">
        <v>131</v>
      </c>
      <c r="BI2" s="1" t="s">
        <v>142</v>
      </c>
      <c r="BJ2" s="2" t="s">
        <v>143</v>
      </c>
      <c r="BL2" s="1" t="s">
        <v>144</v>
      </c>
      <c r="BN2" s="1" t="s">
        <v>145</v>
      </c>
      <c r="BO2" s="1" t="s">
        <v>146</v>
      </c>
      <c r="BP2" s="1" t="s">
        <v>147</v>
      </c>
      <c r="BQ2" s="1" t="s">
        <v>148</v>
      </c>
      <c r="BR2" s="1" t="s">
        <v>149</v>
      </c>
      <c r="BS2" s="1">
        <v>34502</v>
      </c>
      <c r="BT2" s="1" t="s">
        <v>150</v>
      </c>
      <c r="BU2" s="1">
        <v>3</v>
      </c>
      <c r="BV2" s="1">
        <v>3</v>
      </c>
      <c r="BW2" s="1">
        <v>130680</v>
      </c>
      <c r="BX2" s="1">
        <v>130680</v>
      </c>
      <c r="BY2" s="1">
        <v>1535</v>
      </c>
      <c r="BZ2" s="1" t="s">
        <v>151</v>
      </c>
      <c r="CA2" s="1" t="s">
        <v>152</v>
      </c>
      <c r="CB2" s="1" t="s">
        <v>153</v>
      </c>
      <c r="CD2" s="1" t="s">
        <v>154</v>
      </c>
      <c r="CE2" s="1" t="s">
        <v>128</v>
      </c>
      <c r="CF2" s="1">
        <v>1985</v>
      </c>
      <c r="CG2" s="1">
        <v>1972</v>
      </c>
      <c r="CI2" s="1" t="s">
        <v>152</v>
      </c>
      <c r="CK2" s="1" t="s">
        <v>137</v>
      </c>
      <c r="CL2" s="1">
        <v>1</v>
      </c>
      <c r="CM2" s="1">
        <v>0</v>
      </c>
      <c r="CN2" s="1">
        <v>100</v>
      </c>
      <c r="CO2" s="1" t="s">
        <v>133</v>
      </c>
      <c r="CQ2" s="1" t="s">
        <v>155</v>
      </c>
      <c r="CR2" s="1">
        <v>2019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2018</v>
      </c>
      <c r="DE2" s="6">
        <v>139771</v>
      </c>
      <c r="DF2" s="6">
        <v>0</v>
      </c>
      <c r="DG2" s="6">
        <v>66000</v>
      </c>
      <c r="DH2" s="6">
        <v>0</v>
      </c>
      <c r="DI2" s="6">
        <v>0</v>
      </c>
      <c r="DJ2" s="6">
        <v>0</v>
      </c>
      <c r="DK2" s="6">
        <v>205771</v>
      </c>
      <c r="DL2" s="6">
        <v>0</v>
      </c>
      <c r="DM2" s="6">
        <v>205771</v>
      </c>
      <c r="DN2" s="6">
        <v>60198</v>
      </c>
      <c r="DO2" s="6">
        <v>145573</v>
      </c>
      <c r="DP2" s="1">
        <v>0</v>
      </c>
      <c r="DQ2" s="1">
        <v>0</v>
      </c>
      <c r="DT2" s="1">
        <v>0</v>
      </c>
      <c r="DU2" s="3">
        <v>0.100775608638</v>
      </c>
      <c r="DV2" s="5">
        <f>IF(ROUND(DU2/(BX2/43560),4)&lt;0.95,ROUND(DU2/(BX2/43560),4),1)</f>
        <v>3.3599999999999998E-2</v>
      </c>
      <c r="DW2" s="6">
        <f>((DK2-(DE2+DF2))/BX2)</f>
        <v>0.50505050505050508</v>
      </c>
      <c r="DX2" s="7">
        <f>IF(C2=TRUE,DK2,DU2*43560*DW2)</f>
        <v>2217.0633900359999</v>
      </c>
      <c r="DY2" s="8">
        <f>IF(E2="Residential",1.5, IF(D2=TRUE, 2.2,1.8))</f>
        <v>1.5</v>
      </c>
      <c r="DZ2" s="6">
        <f>MAX(DW2*DY2,MIN(1.5))</f>
        <v>1.5</v>
      </c>
      <c r="EA2" s="7">
        <f>IF(D2=TRUE,DK2*DY2,DU2*43560*DZ2)</f>
        <v>6584.6782684069203</v>
      </c>
      <c r="EB2" s="7">
        <f>IF(DX2&gt;1000,IF(E2="Residential", 71000, 105000),11000)</f>
        <v>71000</v>
      </c>
      <c r="EC2" s="7">
        <f>IF(D2=TRUE,IF(E2="Business",224000,162000),0)</f>
        <v>0</v>
      </c>
      <c r="ED2" s="7">
        <f>EB2+EC2</f>
        <v>71000</v>
      </c>
      <c r="EE2" s="7">
        <f>ROUNDUP((EA2+ED2),-2)</f>
        <v>77600</v>
      </c>
    </row>
    <row r="3" spans="1:135" ht="30" x14ac:dyDescent="0.25">
      <c r="A3" s="1">
        <v>271</v>
      </c>
      <c r="B3" s="1" t="s">
        <v>123</v>
      </c>
      <c r="C3" s="1" t="s">
        <v>124</v>
      </c>
      <c r="D3" s="1" t="b">
        <f t="shared" ref="D3:D21" si="2">ISNUMBER(SEARCH("Displacements",C3))</f>
        <v>0</v>
      </c>
      <c r="E3" s="1" t="str">
        <f t="shared" ref="E3:E21" si="3">IF(ISNUMBER(SEARCH("Residential",C3)),"Residential", "Business")</f>
        <v>Residential</v>
      </c>
      <c r="F3" s="1">
        <v>4</v>
      </c>
      <c r="G3" s="1">
        <v>0</v>
      </c>
      <c r="H3" s="1">
        <v>0</v>
      </c>
      <c r="I3" s="1">
        <v>-1</v>
      </c>
      <c r="J3" s="1">
        <v>0</v>
      </c>
      <c r="M3" s="1">
        <v>2.1923051868399999E-3</v>
      </c>
      <c r="N3" s="1">
        <v>2.24473962737E-7</v>
      </c>
      <c r="O3" s="1">
        <v>62861</v>
      </c>
      <c r="P3" s="1">
        <v>65767</v>
      </c>
      <c r="Q3" s="1">
        <v>1198377</v>
      </c>
      <c r="R3" s="1" t="s">
        <v>156</v>
      </c>
      <c r="W3" s="1">
        <v>1540783.84403</v>
      </c>
      <c r="X3" s="1">
        <v>5875.5132887299997</v>
      </c>
      <c r="Y3" s="1">
        <v>1540783.83008</v>
      </c>
      <c r="Z3" s="1">
        <v>5875.5132887299997</v>
      </c>
      <c r="AE3" s="1" t="s">
        <v>157</v>
      </c>
      <c r="AF3" s="1">
        <v>1198377</v>
      </c>
      <c r="AG3" s="1" t="s">
        <v>156</v>
      </c>
      <c r="AH3" s="1" t="s">
        <v>158</v>
      </c>
      <c r="AI3" s="1" t="s">
        <v>128</v>
      </c>
      <c r="AJ3" s="1">
        <v>100</v>
      </c>
      <c r="AM3" s="1" t="s">
        <v>159</v>
      </c>
      <c r="AO3" s="1" t="s">
        <v>130</v>
      </c>
      <c r="AP3" s="1" t="s">
        <v>131</v>
      </c>
      <c r="AQ3" s="1" t="s">
        <v>160</v>
      </c>
      <c r="AR3" s="1" t="s">
        <v>133</v>
      </c>
      <c r="AS3" s="1" t="s">
        <v>161</v>
      </c>
      <c r="AT3" s="1" t="s">
        <v>162</v>
      </c>
      <c r="AU3" s="1" t="s">
        <v>163</v>
      </c>
      <c r="AV3" s="1" t="s">
        <v>164</v>
      </c>
      <c r="AW3" s="1" t="s">
        <v>165</v>
      </c>
      <c r="AX3" s="1" t="s">
        <v>166</v>
      </c>
      <c r="BA3" s="1">
        <v>0</v>
      </c>
      <c r="BB3" s="1">
        <v>0</v>
      </c>
      <c r="BC3" s="1" t="s">
        <v>167</v>
      </c>
      <c r="BE3" s="1" t="s">
        <v>168</v>
      </c>
      <c r="BG3" s="1" t="s">
        <v>130</v>
      </c>
      <c r="BH3" s="1" t="s">
        <v>131</v>
      </c>
      <c r="BI3" s="1" t="s">
        <v>142</v>
      </c>
      <c r="BJ3" s="2" t="s">
        <v>169</v>
      </c>
      <c r="BL3" s="1" t="s">
        <v>144</v>
      </c>
      <c r="BO3" s="1" t="s">
        <v>146</v>
      </c>
      <c r="BR3" s="1" t="s">
        <v>170</v>
      </c>
      <c r="BS3" s="1">
        <v>40673</v>
      </c>
      <c r="BT3" s="1" t="s">
        <v>171</v>
      </c>
      <c r="BU3" s="1">
        <v>36</v>
      </c>
      <c r="BV3" s="1">
        <v>36</v>
      </c>
      <c r="BW3" s="1">
        <v>1568160</v>
      </c>
      <c r="BX3" s="1">
        <v>1568160</v>
      </c>
      <c r="BY3" s="1">
        <v>0</v>
      </c>
      <c r="BZ3" s="1" t="s">
        <v>161</v>
      </c>
      <c r="CA3" s="1" t="s">
        <v>172</v>
      </c>
      <c r="CD3" s="1" t="s">
        <v>154</v>
      </c>
      <c r="CE3" s="1" t="s">
        <v>128</v>
      </c>
      <c r="CF3" s="1">
        <v>0</v>
      </c>
      <c r="CG3" s="1">
        <v>0</v>
      </c>
      <c r="CI3" s="1" t="s">
        <v>173</v>
      </c>
      <c r="CL3" s="1">
        <v>0</v>
      </c>
      <c r="CM3" s="1">
        <v>0</v>
      </c>
      <c r="CN3" s="1">
        <v>0</v>
      </c>
      <c r="CO3" s="1" t="s">
        <v>174</v>
      </c>
      <c r="CQ3" s="1" t="s">
        <v>155</v>
      </c>
      <c r="CR3" s="1">
        <v>2019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2018</v>
      </c>
      <c r="DE3" s="6">
        <v>9236</v>
      </c>
      <c r="DF3" s="6">
        <v>0</v>
      </c>
      <c r="DG3" s="6">
        <v>6000</v>
      </c>
      <c r="DH3" s="6">
        <v>0</v>
      </c>
      <c r="DI3" s="6">
        <v>2765</v>
      </c>
      <c r="DJ3" s="6">
        <v>210000</v>
      </c>
      <c r="DK3" s="6">
        <v>225236</v>
      </c>
      <c r="DL3" s="6">
        <v>207235</v>
      </c>
      <c r="DM3" s="6">
        <v>18001</v>
      </c>
      <c r="DN3" s="6">
        <v>0</v>
      </c>
      <c r="DO3" s="6">
        <v>18001</v>
      </c>
      <c r="DP3" s="1">
        <v>0</v>
      </c>
      <c r="DQ3" s="1">
        <v>0</v>
      </c>
      <c r="DT3" s="1">
        <v>0</v>
      </c>
      <c r="DU3" s="3">
        <v>0.57383362208800004</v>
      </c>
      <c r="DV3" s="5">
        <f t="shared" ref="DV3:DV7" si="4">IF(ROUND(DU3/(BX3/43560),4)&lt;0.95,ROUND(DU3/(BX3/43560),4),1)</f>
        <v>1.5900000000000001E-2</v>
      </c>
      <c r="DW3" s="6">
        <f t="shared" ref="DW3:DW7" si="5">((DK3-(DE3+DF3))/BX3)</f>
        <v>0.13774104683195593</v>
      </c>
      <c r="DX3" s="7">
        <f t="shared" ref="DX3:DX7" si="6">IF(C3=TRUE,DK3,DU3*43560*DW3)</f>
        <v>3443.001732528</v>
      </c>
      <c r="DY3" s="8">
        <f t="shared" ref="DY3:DY7" si="7">IF(E3="Residential",1.5, IF(D3=TRUE, 2.2,1.8))</f>
        <v>1.5</v>
      </c>
      <c r="DZ3" s="6">
        <f t="shared" ref="DZ3:DZ7" si="8">MAX(DW3*DY3,MIN(1.5))</f>
        <v>1.5</v>
      </c>
      <c r="EA3" s="7">
        <f t="shared" ref="EA3:EA7" si="9">IF(D3=TRUE,DK3*DY3,DU3*43560*DZ3)</f>
        <v>37494.288867229923</v>
      </c>
      <c r="EB3" s="7">
        <f t="shared" ref="EB3:EB7" si="10">IF(DX3&gt;1000,IF(E3="Residential", 71000, 105000),11000)</f>
        <v>71000</v>
      </c>
      <c r="EC3" s="7">
        <f t="shared" ref="EC3:EC7" si="11">IF(D3=TRUE,IF(E3="Business",224000,162000),0)</f>
        <v>0</v>
      </c>
      <c r="ED3" s="7">
        <f t="shared" ref="ED3:ED7" si="12">EB3+EC3</f>
        <v>71000</v>
      </c>
      <c r="EE3" s="7">
        <f t="shared" ref="EE3:EE7" si="13">ROUNDUP((EA3+ED3),-2)</f>
        <v>108500</v>
      </c>
    </row>
    <row r="4" spans="1:135" ht="45" x14ac:dyDescent="0.25">
      <c r="A4" s="1">
        <v>47</v>
      </c>
      <c r="B4" s="1" t="s">
        <v>175</v>
      </c>
      <c r="C4" s="1" t="s">
        <v>176</v>
      </c>
      <c r="D4" s="1" t="b">
        <f t="shared" si="2"/>
        <v>0</v>
      </c>
      <c r="E4" s="1" t="str">
        <f t="shared" si="3"/>
        <v>Business</v>
      </c>
      <c r="F4" s="1">
        <v>0</v>
      </c>
      <c r="G4" s="1">
        <v>0</v>
      </c>
      <c r="H4" s="1">
        <v>0</v>
      </c>
      <c r="I4" s="1">
        <v>-1</v>
      </c>
      <c r="J4" s="1">
        <v>0</v>
      </c>
      <c r="M4" s="1">
        <v>4.6321705664500003E-3</v>
      </c>
      <c r="N4" s="1">
        <v>8.8404797065400004E-7</v>
      </c>
      <c r="O4" s="1">
        <v>95920</v>
      </c>
      <c r="P4" s="1">
        <v>91987</v>
      </c>
      <c r="Q4" s="1">
        <v>2124213</v>
      </c>
      <c r="R4" s="1" t="s">
        <v>177</v>
      </c>
      <c r="S4" s="1">
        <v>38725</v>
      </c>
      <c r="W4" s="1">
        <v>403786.93696600001</v>
      </c>
      <c r="X4" s="1">
        <v>2608.5214472100001</v>
      </c>
      <c r="Y4" s="1">
        <v>408260.85742199997</v>
      </c>
      <c r="Z4" s="1">
        <v>2622.7345673599998</v>
      </c>
      <c r="AE4" s="1" t="s">
        <v>178</v>
      </c>
      <c r="AF4" s="1">
        <v>2124213</v>
      </c>
      <c r="AG4" s="1" t="s">
        <v>177</v>
      </c>
      <c r="AH4" s="1" t="s">
        <v>179</v>
      </c>
      <c r="AI4" s="1" t="s">
        <v>128</v>
      </c>
      <c r="AJ4" s="1">
        <v>100</v>
      </c>
      <c r="AM4" s="1" t="s">
        <v>180</v>
      </c>
      <c r="AO4" s="1" t="s">
        <v>130</v>
      </c>
      <c r="AP4" s="1" t="s">
        <v>131</v>
      </c>
      <c r="AQ4" s="1" t="s">
        <v>181</v>
      </c>
      <c r="AR4" s="1" t="s">
        <v>133</v>
      </c>
      <c r="AS4" s="1" t="s">
        <v>182</v>
      </c>
      <c r="AT4" s="1" t="s">
        <v>183</v>
      </c>
      <c r="AU4" s="1" t="s">
        <v>184</v>
      </c>
      <c r="AW4" s="1" t="s">
        <v>137</v>
      </c>
      <c r="AX4" s="1" t="s">
        <v>185</v>
      </c>
      <c r="BA4" s="1">
        <v>0</v>
      </c>
      <c r="BB4" s="1">
        <v>0</v>
      </c>
      <c r="BC4" s="1" t="s">
        <v>186</v>
      </c>
      <c r="BD4" s="1" t="s">
        <v>187</v>
      </c>
      <c r="BE4" s="1" t="s">
        <v>188</v>
      </c>
      <c r="BF4" s="1" t="s">
        <v>189</v>
      </c>
      <c r="BG4" s="1" t="s">
        <v>130</v>
      </c>
      <c r="BH4" s="1" t="s">
        <v>131</v>
      </c>
      <c r="BI4" s="1" t="s">
        <v>142</v>
      </c>
      <c r="BJ4" s="2" t="s">
        <v>190</v>
      </c>
      <c r="BL4" s="1" t="s">
        <v>144</v>
      </c>
      <c r="BM4" s="1" t="s">
        <v>191</v>
      </c>
      <c r="BO4" s="1" t="s">
        <v>192</v>
      </c>
      <c r="BP4" s="1" t="s">
        <v>193</v>
      </c>
      <c r="BQ4" s="1" t="s">
        <v>194</v>
      </c>
      <c r="BR4" s="1" t="s">
        <v>195</v>
      </c>
      <c r="BS4" s="1">
        <v>38390</v>
      </c>
      <c r="BT4" s="1" t="s">
        <v>150</v>
      </c>
      <c r="BU4" s="1">
        <v>9.3468999999999998</v>
      </c>
      <c r="BV4" s="1">
        <v>9.3468999999999998</v>
      </c>
      <c r="BW4" s="1">
        <v>407150.96</v>
      </c>
      <c r="BX4" s="1">
        <v>407150.96</v>
      </c>
      <c r="BY4" s="1">
        <v>0</v>
      </c>
      <c r="BZ4" s="1" t="s">
        <v>196</v>
      </c>
      <c r="CA4" s="1" t="s">
        <v>197</v>
      </c>
      <c r="CC4" s="1" t="s">
        <v>198</v>
      </c>
      <c r="CD4" s="1" t="s">
        <v>154</v>
      </c>
      <c r="CE4" s="1" t="s">
        <v>199</v>
      </c>
      <c r="CF4" s="1">
        <v>0</v>
      </c>
      <c r="CG4" s="1">
        <v>0</v>
      </c>
      <c r="CI4" s="1" t="s">
        <v>200</v>
      </c>
      <c r="CL4" s="1">
        <v>0</v>
      </c>
      <c r="CM4" s="1">
        <v>0</v>
      </c>
      <c r="CN4" s="1">
        <v>0</v>
      </c>
      <c r="CO4" s="1" t="s">
        <v>174</v>
      </c>
      <c r="CP4" s="1">
        <v>36994</v>
      </c>
      <c r="CQ4" s="1" t="s">
        <v>155</v>
      </c>
      <c r="CR4" s="1">
        <v>2019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2018</v>
      </c>
      <c r="DE4" s="6">
        <v>0</v>
      </c>
      <c r="DF4" s="6">
        <v>6785</v>
      </c>
      <c r="DG4" s="6">
        <v>0</v>
      </c>
      <c r="DH4" s="6">
        <v>108900</v>
      </c>
      <c r="DI4" s="6">
        <v>927</v>
      </c>
      <c r="DJ4" s="6">
        <v>908977</v>
      </c>
      <c r="DK4" s="6">
        <v>1024662</v>
      </c>
      <c r="DL4" s="6">
        <v>908050</v>
      </c>
      <c r="DM4" s="6">
        <v>116612</v>
      </c>
      <c r="DN4" s="6">
        <v>0</v>
      </c>
      <c r="DO4" s="6">
        <v>116612</v>
      </c>
      <c r="DP4" s="1">
        <v>0</v>
      </c>
      <c r="DQ4" s="1">
        <v>0</v>
      </c>
      <c r="DT4" s="1">
        <v>0</v>
      </c>
      <c r="DU4" s="3">
        <v>2.2595954116899999</v>
      </c>
      <c r="DV4" s="5">
        <f t="shared" si="4"/>
        <v>0.2417</v>
      </c>
      <c r="DW4" s="6">
        <f t="shared" si="5"/>
        <v>2.4999990175634119</v>
      </c>
      <c r="DX4" s="7">
        <f t="shared" si="6"/>
        <v>246069.84363379594</v>
      </c>
      <c r="DY4" s="8">
        <f t="shared" si="7"/>
        <v>1.8</v>
      </c>
      <c r="DZ4" s="6">
        <f t="shared" si="8"/>
        <v>4.4999982316141418</v>
      </c>
      <c r="EA4" s="7">
        <f t="shared" si="9"/>
        <v>442925.71854083269</v>
      </c>
      <c r="EB4" s="7">
        <f t="shared" si="10"/>
        <v>105000</v>
      </c>
      <c r="EC4" s="7">
        <f t="shared" si="11"/>
        <v>0</v>
      </c>
      <c r="ED4" s="7">
        <f t="shared" si="12"/>
        <v>105000</v>
      </c>
      <c r="EE4" s="7">
        <f t="shared" si="13"/>
        <v>548000</v>
      </c>
    </row>
    <row r="5" spans="1:135" ht="45" x14ac:dyDescent="0.25">
      <c r="A5" s="1">
        <v>49</v>
      </c>
      <c r="B5" s="1" t="s">
        <v>175</v>
      </c>
      <c r="C5" s="1" t="s">
        <v>176</v>
      </c>
      <c r="D5" s="1" t="b">
        <f t="shared" si="2"/>
        <v>0</v>
      </c>
      <c r="E5" s="1" t="str">
        <f t="shared" si="3"/>
        <v>Business</v>
      </c>
      <c r="F5" s="1">
        <v>0</v>
      </c>
      <c r="G5" s="1">
        <v>0</v>
      </c>
      <c r="H5" s="1">
        <v>0</v>
      </c>
      <c r="I5" s="1">
        <v>-1</v>
      </c>
      <c r="J5" s="1">
        <v>0</v>
      </c>
      <c r="M5" s="1">
        <v>4.7469785582600002E-4</v>
      </c>
      <c r="N5" s="1">
        <v>1.9983352299000001E-9</v>
      </c>
      <c r="O5" s="1">
        <v>95920</v>
      </c>
      <c r="P5" s="1">
        <v>91987</v>
      </c>
      <c r="Q5" s="1">
        <v>2124213</v>
      </c>
      <c r="R5" s="1" t="s">
        <v>177</v>
      </c>
      <c r="S5" s="1">
        <v>38725</v>
      </c>
      <c r="W5" s="1">
        <v>403786.93696600001</v>
      </c>
      <c r="X5" s="1">
        <v>2608.5214472100001</v>
      </c>
      <c r="Y5" s="1">
        <v>408260.85742199997</v>
      </c>
      <c r="Z5" s="1">
        <v>2622.7345673599998</v>
      </c>
      <c r="AE5" s="1" t="s">
        <v>178</v>
      </c>
      <c r="AF5" s="1">
        <v>2124213</v>
      </c>
      <c r="AG5" s="1" t="s">
        <v>177</v>
      </c>
      <c r="AH5" s="1" t="s">
        <v>179</v>
      </c>
      <c r="AI5" s="1" t="s">
        <v>128</v>
      </c>
      <c r="AJ5" s="1">
        <v>100</v>
      </c>
      <c r="AM5" s="1" t="s">
        <v>180</v>
      </c>
      <c r="AO5" s="1" t="s">
        <v>130</v>
      </c>
      <c r="AP5" s="1" t="s">
        <v>131</v>
      </c>
      <c r="AQ5" s="1" t="s">
        <v>181</v>
      </c>
      <c r="AR5" s="1" t="s">
        <v>133</v>
      </c>
      <c r="AS5" s="1" t="s">
        <v>182</v>
      </c>
      <c r="AT5" s="1" t="s">
        <v>183</v>
      </c>
      <c r="AU5" s="1" t="s">
        <v>184</v>
      </c>
      <c r="AW5" s="1" t="s">
        <v>137</v>
      </c>
      <c r="AX5" s="1" t="s">
        <v>185</v>
      </c>
      <c r="BA5" s="1">
        <v>0</v>
      </c>
      <c r="BB5" s="1">
        <v>0</v>
      </c>
      <c r="BC5" s="1" t="s">
        <v>186</v>
      </c>
      <c r="BD5" s="1" t="s">
        <v>187</v>
      </c>
      <c r="BE5" s="1" t="s">
        <v>188</v>
      </c>
      <c r="BF5" s="1" t="s">
        <v>189</v>
      </c>
      <c r="BG5" s="1" t="s">
        <v>130</v>
      </c>
      <c r="BH5" s="1" t="s">
        <v>131</v>
      </c>
      <c r="BI5" s="1" t="s">
        <v>142</v>
      </c>
      <c r="BJ5" s="2" t="s">
        <v>190</v>
      </c>
      <c r="BL5" s="1" t="s">
        <v>144</v>
      </c>
      <c r="BM5" s="1" t="s">
        <v>191</v>
      </c>
      <c r="BO5" s="1" t="s">
        <v>192</v>
      </c>
      <c r="BP5" s="1" t="s">
        <v>193</v>
      </c>
      <c r="BQ5" s="1" t="s">
        <v>194</v>
      </c>
      <c r="BR5" s="1" t="s">
        <v>195</v>
      </c>
      <c r="BS5" s="1">
        <v>38390</v>
      </c>
      <c r="BT5" s="1" t="s">
        <v>150</v>
      </c>
      <c r="BU5" s="1">
        <v>9.3468999999999998</v>
      </c>
      <c r="BV5" s="1">
        <v>9.3468999999999998</v>
      </c>
      <c r="BW5" s="1">
        <v>407150.96</v>
      </c>
      <c r="BX5" s="1">
        <v>407150.96</v>
      </c>
      <c r="BY5" s="1">
        <v>0</v>
      </c>
      <c r="BZ5" s="1" t="s">
        <v>196</v>
      </c>
      <c r="CA5" s="1" t="s">
        <v>197</v>
      </c>
      <c r="CC5" s="1" t="s">
        <v>198</v>
      </c>
      <c r="CD5" s="1" t="s">
        <v>154</v>
      </c>
      <c r="CE5" s="1" t="s">
        <v>199</v>
      </c>
      <c r="CF5" s="1">
        <v>0</v>
      </c>
      <c r="CG5" s="1">
        <v>0</v>
      </c>
      <c r="CI5" s="1" t="s">
        <v>200</v>
      </c>
      <c r="CL5" s="1">
        <v>0</v>
      </c>
      <c r="CM5" s="1">
        <v>0</v>
      </c>
      <c r="CN5" s="1">
        <v>0</v>
      </c>
      <c r="CO5" s="1" t="s">
        <v>174</v>
      </c>
      <c r="CP5" s="1">
        <v>36994</v>
      </c>
      <c r="CQ5" s="1" t="s">
        <v>155</v>
      </c>
      <c r="CR5" s="1">
        <v>2019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2018</v>
      </c>
      <c r="DE5" s="6">
        <v>0</v>
      </c>
      <c r="DF5" s="6">
        <v>6785</v>
      </c>
      <c r="DG5" s="6">
        <v>0</v>
      </c>
      <c r="DH5" s="6">
        <v>108900</v>
      </c>
      <c r="DI5" s="6">
        <v>927</v>
      </c>
      <c r="DJ5" s="6">
        <v>908977</v>
      </c>
      <c r="DK5" s="6">
        <v>1024662</v>
      </c>
      <c r="DL5" s="6">
        <v>908050</v>
      </c>
      <c r="DM5" s="6">
        <v>116612</v>
      </c>
      <c r="DN5" s="6">
        <v>0</v>
      </c>
      <c r="DO5" s="6">
        <v>116612</v>
      </c>
      <c r="DP5" s="1">
        <v>0</v>
      </c>
      <c r="DQ5" s="1">
        <v>0</v>
      </c>
      <c r="DT5" s="1">
        <v>0</v>
      </c>
      <c r="DU5" s="3">
        <v>5.1075928039399998E-3</v>
      </c>
      <c r="DV5" s="5">
        <f t="shared" si="4"/>
        <v>5.0000000000000001E-4</v>
      </c>
      <c r="DW5" s="6">
        <f t="shared" si="5"/>
        <v>2.4999990175634119</v>
      </c>
      <c r="DX5" s="7">
        <f t="shared" si="6"/>
        <v>556.21663776994978</v>
      </c>
      <c r="DY5" s="8">
        <f t="shared" si="7"/>
        <v>1.8</v>
      </c>
      <c r="DZ5" s="6">
        <f t="shared" si="8"/>
        <v>4.4999982316141418</v>
      </c>
      <c r="EA5" s="7">
        <f t="shared" si="9"/>
        <v>1001.1899479859096</v>
      </c>
      <c r="EB5" s="7">
        <f t="shared" si="10"/>
        <v>11000</v>
      </c>
      <c r="EC5" s="7">
        <f t="shared" si="11"/>
        <v>0</v>
      </c>
      <c r="ED5" s="7">
        <f t="shared" si="12"/>
        <v>11000</v>
      </c>
      <c r="EE5" s="7">
        <f t="shared" si="13"/>
        <v>12100</v>
      </c>
    </row>
    <row r="6" spans="1:135" ht="30" x14ac:dyDescent="0.25">
      <c r="A6" s="1">
        <v>183</v>
      </c>
      <c r="B6" s="1" t="s">
        <v>201</v>
      </c>
      <c r="C6" s="1" t="s">
        <v>202</v>
      </c>
      <c r="D6" s="1" t="b">
        <f t="shared" si="2"/>
        <v>1</v>
      </c>
      <c r="E6" s="1" t="str">
        <f t="shared" si="3"/>
        <v>Residential</v>
      </c>
      <c r="F6" s="1">
        <v>3</v>
      </c>
      <c r="G6" s="1">
        <v>0</v>
      </c>
      <c r="H6" s="1">
        <v>0</v>
      </c>
      <c r="I6" s="1">
        <v>-1</v>
      </c>
      <c r="J6" s="1">
        <v>0</v>
      </c>
      <c r="M6" s="1">
        <v>6.78178273571E-3</v>
      </c>
      <c r="N6" s="1">
        <v>2.82608810722E-6</v>
      </c>
      <c r="O6" s="1">
        <v>99463</v>
      </c>
      <c r="P6" s="1">
        <v>93716</v>
      </c>
      <c r="Q6" s="1">
        <v>2653505</v>
      </c>
      <c r="R6" s="1" t="s">
        <v>203</v>
      </c>
      <c r="W6" s="1">
        <v>314662.78162800003</v>
      </c>
      <c r="X6" s="1">
        <v>2295.8227524899999</v>
      </c>
      <c r="Y6" s="1">
        <v>314662.777344</v>
      </c>
      <c r="Z6" s="1">
        <v>2295.8227524899999</v>
      </c>
      <c r="AE6" s="1" t="s">
        <v>204</v>
      </c>
      <c r="AF6" s="1">
        <v>2653505</v>
      </c>
      <c r="AG6" s="1" t="s">
        <v>203</v>
      </c>
      <c r="AH6" s="1" t="s">
        <v>205</v>
      </c>
      <c r="AI6" s="1" t="s">
        <v>128</v>
      </c>
      <c r="AJ6" s="1">
        <v>100</v>
      </c>
      <c r="AM6" s="1" t="s">
        <v>206</v>
      </c>
      <c r="AO6" s="1" t="s">
        <v>130</v>
      </c>
      <c r="AP6" s="1" t="s">
        <v>131</v>
      </c>
      <c r="AQ6" s="1" t="s">
        <v>207</v>
      </c>
      <c r="AR6" s="1" t="s">
        <v>133</v>
      </c>
      <c r="AS6" s="1" t="s">
        <v>208</v>
      </c>
      <c r="AT6" s="1" t="s">
        <v>209</v>
      </c>
      <c r="AU6" s="1" t="s">
        <v>210</v>
      </c>
      <c r="AW6" s="1" t="s">
        <v>211</v>
      </c>
      <c r="AX6" s="1" t="s">
        <v>212</v>
      </c>
      <c r="BA6" s="1">
        <v>0</v>
      </c>
      <c r="BB6" s="1">
        <v>0</v>
      </c>
      <c r="BC6" s="1" t="s">
        <v>213</v>
      </c>
      <c r="BD6" s="1" t="s">
        <v>214</v>
      </c>
      <c r="BE6" s="1" t="s">
        <v>188</v>
      </c>
      <c r="BF6" s="1" t="s">
        <v>189</v>
      </c>
      <c r="BG6" s="1" t="s">
        <v>130</v>
      </c>
      <c r="BH6" s="1" t="s">
        <v>131</v>
      </c>
      <c r="BI6" s="1" t="s">
        <v>142</v>
      </c>
      <c r="BJ6" s="2" t="s">
        <v>215</v>
      </c>
      <c r="BL6" s="1" t="s">
        <v>144</v>
      </c>
      <c r="BM6" s="1" t="s">
        <v>191</v>
      </c>
      <c r="BN6" s="1" t="s">
        <v>145</v>
      </c>
      <c r="BO6" s="1" t="s">
        <v>192</v>
      </c>
      <c r="BU6" s="1">
        <v>6.9398</v>
      </c>
      <c r="BV6" s="1">
        <v>0</v>
      </c>
      <c r="BW6" s="1">
        <v>302297.69</v>
      </c>
      <c r="BX6" s="1">
        <v>302297.69</v>
      </c>
      <c r="BY6" s="1">
        <v>2017</v>
      </c>
      <c r="BZ6" s="1" t="s">
        <v>151</v>
      </c>
      <c r="CA6" s="1" t="s">
        <v>216</v>
      </c>
      <c r="CB6" s="1" t="s">
        <v>217</v>
      </c>
      <c r="CD6" s="1" t="s">
        <v>154</v>
      </c>
      <c r="CE6" s="1" t="s">
        <v>128</v>
      </c>
      <c r="CF6" s="1">
        <v>2000</v>
      </c>
      <c r="CG6" s="1">
        <v>1998</v>
      </c>
      <c r="CI6" s="1" t="s">
        <v>173</v>
      </c>
      <c r="CL6" s="1">
        <v>1</v>
      </c>
      <c r="CM6" s="1">
        <v>0</v>
      </c>
      <c r="CN6" s="1">
        <v>100</v>
      </c>
      <c r="CO6" s="1" t="s">
        <v>174</v>
      </c>
      <c r="CP6" s="1">
        <v>39932</v>
      </c>
      <c r="CQ6" s="1" t="s">
        <v>155</v>
      </c>
      <c r="CR6" s="1">
        <v>2019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2018</v>
      </c>
      <c r="DE6" s="6">
        <v>232823</v>
      </c>
      <c r="DF6" s="6">
        <v>21865</v>
      </c>
      <c r="DG6" s="6">
        <v>22000</v>
      </c>
      <c r="DH6" s="6">
        <v>0</v>
      </c>
      <c r="DI6" s="6">
        <v>469</v>
      </c>
      <c r="DJ6" s="6">
        <v>130676</v>
      </c>
      <c r="DK6" s="6">
        <v>407364</v>
      </c>
      <c r="DL6" s="6">
        <v>130207</v>
      </c>
      <c r="DM6" s="6">
        <v>277157</v>
      </c>
      <c r="DN6" s="6">
        <v>41504</v>
      </c>
      <c r="DO6" s="6">
        <v>235653</v>
      </c>
      <c r="DP6" s="1">
        <v>2009</v>
      </c>
      <c r="DQ6" s="1">
        <v>2122388</v>
      </c>
      <c r="DS6" s="1" t="s">
        <v>211</v>
      </c>
      <c r="DT6" s="1">
        <v>8</v>
      </c>
      <c r="DU6" s="3">
        <v>7.2236913316500004</v>
      </c>
      <c r="DV6" s="5">
        <f t="shared" si="4"/>
        <v>1</v>
      </c>
      <c r="DW6" s="6">
        <f t="shared" si="5"/>
        <v>0.50505182490808975</v>
      </c>
      <c r="DX6" s="7">
        <f t="shared" si="6"/>
        <v>158921.62460795965</v>
      </c>
      <c r="DY6" s="8">
        <f t="shared" si="7"/>
        <v>1.5</v>
      </c>
      <c r="DZ6" s="6">
        <f t="shared" si="8"/>
        <v>1.5</v>
      </c>
      <c r="EA6" s="7">
        <f t="shared" si="9"/>
        <v>611046</v>
      </c>
      <c r="EB6" s="7">
        <f t="shared" si="10"/>
        <v>71000</v>
      </c>
      <c r="EC6" s="7">
        <f t="shared" si="11"/>
        <v>162000</v>
      </c>
      <c r="ED6" s="7">
        <f t="shared" si="12"/>
        <v>233000</v>
      </c>
      <c r="EE6" s="7">
        <f t="shared" si="13"/>
        <v>844100</v>
      </c>
    </row>
    <row r="7" spans="1:135" ht="45" x14ac:dyDescent="0.25">
      <c r="A7" s="1">
        <v>295</v>
      </c>
      <c r="B7" s="1" t="s">
        <v>123</v>
      </c>
      <c r="C7" s="1" t="s">
        <v>124</v>
      </c>
      <c r="D7" s="1" t="b">
        <f t="shared" si="2"/>
        <v>0</v>
      </c>
      <c r="E7" s="1" t="str">
        <f t="shared" si="3"/>
        <v>Residential</v>
      </c>
      <c r="F7" s="1">
        <v>4</v>
      </c>
      <c r="G7" s="1">
        <v>0</v>
      </c>
      <c r="H7" s="1">
        <v>0</v>
      </c>
      <c r="I7" s="1">
        <v>-1</v>
      </c>
      <c r="J7" s="1">
        <v>0</v>
      </c>
      <c r="M7" s="1">
        <v>3.7429443163399998E-4</v>
      </c>
      <c r="N7" s="1">
        <v>5.2355839438599999E-9</v>
      </c>
      <c r="O7" s="1">
        <v>108799</v>
      </c>
      <c r="P7" s="1">
        <v>112880</v>
      </c>
      <c r="Q7" s="1">
        <v>2075014</v>
      </c>
      <c r="R7" s="1" t="s">
        <v>218</v>
      </c>
      <c r="S7" s="1">
        <v>38914</v>
      </c>
      <c r="W7" s="1">
        <v>407594.93819999998</v>
      </c>
      <c r="X7" s="1">
        <v>3154.5899919100002</v>
      </c>
      <c r="Y7" s="1">
        <v>407594.93554699997</v>
      </c>
      <c r="Z7" s="1">
        <v>3154.5899919100002</v>
      </c>
      <c r="AE7" s="1" t="s">
        <v>219</v>
      </c>
      <c r="AF7" s="1">
        <v>2075014</v>
      </c>
      <c r="AG7" s="1" t="s">
        <v>218</v>
      </c>
      <c r="AH7" s="1" t="s">
        <v>220</v>
      </c>
      <c r="AI7" s="1" t="s">
        <v>128</v>
      </c>
      <c r="AJ7" s="1">
        <v>100</v>
      </c>
      <c r="AM7" s="1" t="s">
        <v>221</v>
      </c>
      <c r="AO7" s="1" t="s">
        <v>222</v>
      </c>
      <c r="AP7" s="1" t="s">
        <v>131</v>
      </c>
      <c r="AQ7" s="1" t="s">
        <v>223</v>
      </c>
      <c r="AR7" s="1" t="s">
        <v>133</v>
      </c>
      <c r="AS7" s="1" t="s">
        <v>224</v>
      </c>
      <c r="AT7" s="1" t="s">
        <v>225</v>
      </c>
      <c r="AU7" s="1" t="s">
        <v>210</v>
      </c>
      <c r="AV7" s="1" t="s">
        <v>137</v>
      </c>
      <c r="AW7" s="1" t="s">
        <v>226</v>
      </c>
      <c r="AX7" s="1" t="s">
        <v>227</v>
      </c>
      <c r="BA7" s="1">
        <v>0</v>
      </c>
      <c r="BB7" s="1">
        <v>0</v>
      </c>
      <c r="BC7" s="1" t="s">
        <v>228</v>
      </c>
      <c r="BD7" s="1" t="s">
        <v>187</v>
      </c>
      <c r="BE7" s="1" t="s">
        <v>188</v>
      </c>
      <c r="BF7" s="1" t="s">
        <v>189</v>
      </c>
      <c r="BG7" s="1" t="s">
        <v>130</v>
      </c>
      <c r="BH7" s="1" t="s">
        <v>131</v>
      </c>
      <c r="BI7" s="1" t="s">
        <v>142</v>
      </c>
      <c r="BJ7" s="2" t="s">
        <v>229</v>
      </c>
      <c r="BK7" s="1" t="s">
        <v>230</v>
      </c>
      <c r="BL7" s="1" t="s">
        <v>144</v>
      </c>
      <c r="BM7" s="1" t="s">
        <v>191</v>
      </c>
      <c r="BO7" s="1" t="s">
        <v>231</v>
      </c>
      <c r="BR7" s="1" t="s">
        <v>232</v>
      </c>
      <c r="BS7" s="1">
        <v>42793</v>
      </c>
      <c r="BT7" s="1" t="s">
        <v>233</v>
      </c>
      <c r="BU7" s="1">
        <v>9.4995999999999992</v>
      </c>
      <c r="BV7" s="1">
        <v>9.4995999999999992</v>
      </c>
      <c r="BW7" s="1">
        <v>413802.58</v>
      </c>
      <c r="BX7" s="1">
        <v>413802.58</v>
      </c>
      <c r="BY7" s="1">
        <v>1200</v>
      </c>
      <c r="BZ7" s="1" t="s">
        <v>234</v>
      </c>
      <c r="CA7" s="1" t="s">
        <v>152</v>
      </c>
      <c r="CB7" s="1" t="s">
        <v>153</v>
      </c>
      <c r="CD7" s="1" t="s">
        <v>154</v>
      </c>
      <c r="CE7" s="1" t="s">
        <v>128</v>
      </c>
      <c r="CF7" s="1">
        <v>2003</v>
      </c>
      <c r="CG7" s="1">
        <v>2003</v>
      </c>
      <c r="CI7" s="1" t="s">
        <v>152</v>
      </c>
      <c r="CJ7" s="1" t="s">
        <v>149</v>
      </c>
      <c r="CK7" s="1" t="s">
        <v>149</v>
      </c>
      <c r="CL7" s="1">
        <v>1</v>
      </c>
      <c r="CM7" s="1">
        <v>0</v>
      </c>
      <c r="CN7" s="1">
        <v>100</v>
      </c>
      <c r="CO7" s="1" t="s">
        <v>174</v>
      </c>
      <c r="CP7" s="1">
        <v>36173</v>
      </c>
      <c r="CQ7" s="1" t="s">
        <v>155</v>
      </c>
      <c r="CR7" s="1">
        <v>2019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2018</v>
      </c>
      <c r="DE7" s="6">
        <v>124365</v>
      </c>
      <c r="DF7" s="6">
        <v>0</v>
      </c>
      <c r="DG7" s="6">
        <v>258389</v>
      </c>
      <c r="DH7" s="6">
        <v>0</v>
      </c>
      <c r="DI7" s="6">
        <v>0</v>
      </c>
      <c r="DJ7" s="6">
        <v>0</v>
      </c>
      <c r="DK7" s="6">
        <v>382754</v>
      </c>
      <c r="DL7" s="6">
        <v>0</v>
      </c>
      <c r="DM7" s="6">
        <v>382754</v>
      </c>
      <c r="DN7" s="6">
        <v>0</v>
      </c>
      <c r="DO7" s="6">
        <v>382754</v>
      </c>
      <c r="DP7" s="1">
        <v>0</v>
      </c>
      <c r="DQ7" s="1">
        <v>0</v>
      </c>
      <c r="DT7" s="1">
        <v>0</v>
      </c>
      <c r="DU7" s="3">
        <v>1.33816066132E-2</v>
      </c>
      <c r="DV7" s="5">
        <f t="shared" si="4"/>
        <v>1.4E-3</v>
      </c>
      <c r="DW7" s="6">
        <f t="shared" si="5"/>
        <v>0.62442578294219431</v>
      </c>
      <c r="DX7" s="7">
        <f t="shared" si="6"/>
        <v>363.97952732271398</v>
      </c>
      <c r="DY7" s="8">
        <f t="shared" si="7"/>
        <v>1.5</v>
      </c>
      <c r="DZ7" s="6">
        <f t="shared" si="8"/>
        <v>1.5</v>
      </c>
      <c r="EA7" s="7">
        <f t="shared" si="9"/>
        <v>874.35417610648801</v>
      </c>
      <c r="EB7" s="7">
        <f t="shared" si="10"/>
        <v>11000</v>
      </c>
      <c r="EC7" s="7">
        <f t="shared" si="11"/>
        <v>0</v>
      </c>
      <c r="ED7" s="7">
        <f t="shared" si="12"/>
        <v>11000</v>
      </c>
      <c r="EE7" s="7">
        <f t="shared" si="13"/>
        <v>11900</v>
      </c>
    </row>
    <row r="8" spans="1:135" ht="45" x14ac:dyDescent="0.25">
      <c r="A8" s="1">
        <v>297</v>
      </c>
      <c r="B8" s="1" t="s">
        <v>123</v>
      </c>
      <c r="C8" s="1" t="s">
        <v>124</v>
      </c>
      <c r="D8" s="1" t="b">
        <f t="shared" si="2"/>
        <v>0</v>
      </c>
      <c r="E8" s="1" t="str">
        <f t="shared" si="3"/>
        <v>Residential</v>
      </c>
      <c r="F8" s="1">
        <v>4</v>
      </c>
      <c r="G8" s="1">
        <v>0</v>
      </c>
      <c r="H8" s="1">
        <v>0</v>
      </c>
      <c r="I8" s="1">
        <v>-1</v>
      </c>
      <c r="J8" s="1">
        <v>0</v>
      </c>
      <c r="M8" s="1">
        <v>1.25306622232E-3</v>
      </c>
      <c r="N8" s="1">
        <v>2.5243892338600001E-8</v>
      </c>
      <c r="O8" s="1">
        <v>108799</v>
      </c>
      <c r="P8" s="1">
        <v>112880</v>
      </c>
      <c r="Q8" s="1">
        <v>2075014</v>
      </c>
      <c r="R8" s="1" t="s">
        <v>218</v>
      </c>
      <c r="S8" s="1">
        <v>38914</v>
      </c>
      <c r="W8" s="1">
        <v>407594.93819999998</v>
      </c>
      <c r="X8" s="1">
        <v>3154.5899919100002</v>
      </c>
      <c r="Y8" s="1">
        <v>407594.93554699997</v>
      </c>
      <c r="Z8" s="1">
        <v>3154.5899919100002</v>
      </c>
      <c r="AE8" s="1" t="s">
        <v>219</v>
      </c>
      <c r="AF8" s="1">
        <v>2075014</v>
      </c>
      <c r="AG8" s="1" t="s">
        <v>218</v>
      </c>
      <c r="AH8" s="1" t="s">
        <v>220</v>
      </c>
      <c r="AI8" s="1" t="s">
        <v>128</v>
      </c>
      <c r="AJ8" s="1">
        <v>100</v>
      </c>
      <c r="AM8" s="1" t="s">
        <v>221</v>
      </c>
      <c r="AO8" s="1" t="s">
        <v>222</v>
      </c>
      <c r="AP8" s="1" t="s">
        <v>131</v>
      </c>
      <c r="AQ8" s="1" t="s">
        <v>223</v>
      </c>
      <c r="AR8" s="1" t="s">
        <v>133</v>
      </c>
      <c r="AS8" s="1" t="s">
        <v>224</v>
      </c>
      <c r="AT8" s="1" t="s">
        <v>225</v>
      </c>
      <c r="AU8" s="1" t="s">
        <v>210</v>
      </c>
      <c r="AV8" s="1" t="s">
        <v>137</v>
      </c>
      <c r="AW8" s="1" t="s">
        <v>226</v>
      </c>
      <c r="AX8" s="1" t="s">
        <v>227</v>
      </c>
      <c r="BA8" s="1">
        <v>0</v>
      </c>
      <c r="BB8" s="1">
        <v>0</v>
      </c>
      <c r="BC8" s="1" t="s">
        <v>228</v>
      </c>
      <c r="BD8" s="1" t="s">
        <v>187</v>
      </c>
      <c r="BE8" s="1" t="s">
        <v>188</v>
      </c>
      <c r="BF8" s="1" t="s">
        <v>189</v>
      </c>
      <c r="BG8" s="1" t="s">
        <v>130</v>
      </c>
      <c r="BH8" s="1" t="s">
        <v>131</v>
      </c>
      <c r="BI8" s="1" t="s">
        <v>142</v>
      </c>
      <c r="BJ8" s="2" t="s">
        <v>229</v>
      </c>
      <c r="BK8" s="1" t="s">
        <v>230</v>
      </c>
      <c r="BL8" s="1" t="s">
        <v>144</v>
      </c>
      <c r="BM8" s="1" t="s">
        <v>191</v>
      </c>
      <c r="BO8" s="1" t="s">
        <v>231</v>
      </c>
      <c r="BR8" s="1" t="s">
        <v>232</v>
      </c>
      <c r="BS8" s="1">
        <v>42793</v>
      </c>
      <c r="BT8" s="1" t="s">
        <v>233</v>
      </c>
      <c r="BU8" s="1">
        <v>9.4995999999999992</v>
      </c>
      <c r="BV8" s="1">
        <v>9.4995999999999992</v>
      </c>
      <c r="BW8" s="1">
        <v>413802.58</v>
      </c>
      <c r="BX8" s="1">
        <v>413802.58</v>
      </c>
      <c r="BY8" s="1">
        <v>1200</v>
      </c>
      <c r="BZ8" s="1" t="s">
        <v>234</v>
      </c>
      <c r="CA8" s="1" t="s">
        <v>152</v>
      </c>
      <c r="CB8" s="1" t="s">
        <v>153</v>
      </c>
      <c r="CD8" s="1" t="s">
        <v>154</v>
      </c>
      <c r="CE8" s="1" t="s">
        <v>128</v>
      </c>
      <c r="CF8" s="1">
        <v>2003</v>
      </c>
      <c r="CG8" s="1">
        <v>2003</v>
      </c>
      <c r="CI8" s="1" t="s">
        <v>152</v>
      </c>
      <c r="CJ8" s="1" t="s">
        <v>149</v>
      </c>
      <c r="CK8" s="1" t="s">
        <v>149</v>
      </c>
      <c r="CL8" s="1">
        <v>1</v>
      </c>
      <c r="CM8" s="1">
        <v>0</v>
      </c>
      <c r="CN8" s="1">
        <v>100</v>
      </c>
      <c r="CO8" s="1" t="s">
        <v>174</v>
      </c>
      <c r="CP8" s="1">
        <v>36173</v>
      </c>
      <c r="CQ8" s="1" t="s">
        <v>155</v>
      </c>
      <c r="CR8" s="1">
        <v>2019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2018</v>
      </c>
      <c r="DE8" s="6">
        <v>124365</v>
      </c>
      <c r="DF8" s="6">
        <v>0</v>
      </c>
      <c r="DG8" s="6">
        <v>258389</v>
      </c>
      <c r="DH8" s="6">
        <v>0</v>
      </c>
      <c r="DI8" s="6">
        <v>0</v>
      </c>
      <c r="DJ8" s="6">
        <v>0</v>
      </c>
      <c r="DK8" s="6">
        <v>382754</v>
      </c>
      <c r="DL8" s="6">
        <v>0</v>
      </c>
      <c r="DM8" s="6">
        <v>382754</v>
      </c>
      <c r="DN8" s="6">
        <v>0</v>
      </c>
      <c r="DO8" s="6">
        <v>382754</v>
      </c>
      <c r="DP8" s="1">
        <v>0</v>
      </c>
      <c r="DQ8" s="1">
        <v>0</v>
      </c>
      <c r="DT8" s="1">
        <v>0</v>
      </c>
      <c r="DU8" s="3">
        <v>6.4520879516799995E-2</v>
      </c>
      <c r="DV8" s="5">
        <f t="shared" ref="DV8:DV21" si="14">IF(ROUND(DU8/(BX8/43560),4)&lt;0.95,ROUND(DU8/(BX8/43560),4),1)</f>
        <v>6.7999999999999996E-3</v>
      </c>
      <c r="DW8" s="6">
        <f t="shared" ref="DW8:DW21" si="15">((DK8-(DE8+DF8))/BX8)</f>
        <v>0.62442578294219431</v>
      </c>
      <c r="DX8" s="7">
        <f t="shared" ref="DX8:DX21" si="16">IF(C8=TRUE,DK8,DU8*43560*DW8)</f>
        <v>1754.9670908577655</v>
      </c>
      <c r="DY8" s="8">
        <f t="shared" ref="DY8:DY21" si="17">IF(E8="Residential",1.5, IF(D8=TRUE, 2.2,1.8))</f>
        <v>1.5</v>
      </c>
      <c r="DZ8" s="6">
        <f t="shared" ref="DZ8:DZ21" si="18">MAX(DW8*DY8,MIN(1.5))</f>
        <v>1.5</v>
      </c>
      <c r="EA8" s="7">
        <f t="shared" ref="EA8:EA21" si="19">IF(D8=TRUE,DK8*DY8,DU8*43560*DZ8)</f>
        <v>4215.7942676277116</v>
      </c>
      <c r="EB8" s="7">
        <f t="shared" ref="EB8:EB21" si="20">IF(DX8&gt;1000,IF(E8="Residential", 71000, 105000),11000)</f>
        <v>71000</v>
      </c>
      <c r="EC8" s="7">
        <f t="shared" ref="EC8:EC21" si="21">IF(D8=TRUE,IF(E8="Business",224000,162000),0)</f>
        <v>0</v>
      </c>
      <c r="ED8" s="7">
        <f t="shared" ref="ED8:ED21" si="22">EB8+EC8</f>
        <v>71000</v>
      </c>
      <c r="EE8" s="7">
        <f t="shared" ref="EE8:EE21" si="23">ROUNDUP((EA8+ED8),-2)</f>
        <v>75300</v>
      </c>
    </row>
    <row r="9" spans="1:135" ht="30" x14ac:dyDescent="0.25">
      <c r="A9" s="1">
        <v>281</v>
      </c>
      <c r="B9" s="1" t="s">
        <v>123</v>
      </c>
      <c r="C9" s="1" t="s">
        <v>124</v>
      </c>
      <c r="D9" s="1" t="b">
        <f t="shared" si="2"/>
        <v>0</v>
      </c>
      <c r="E9" s="1" t="str">
        <f t="shared" si="3"/>
        <v>Residential</v>
      </c>
      <c r="F9" s="1">
        <v>4</v>
      </c>
      <c r="G9" s="1">
        <v>0</v>
      </c>
      <c r="H9" s="1">
        <v>0</v>
      </c>
      <c r="I9" s="1">
        <v>-1</v>
      </c>
      <c r="J9" s="1">
        <v>0</v>
      </c>
      <c r="M9" s="1">
        <v>1.4518490707599999E-3</v>
      </c>
      <c r="N9" s="1">
        <v>5.1176562267399998E-8</v>
      </c>
      <c r="O9" s="1">
        <v>119081</v>
      </c>
      <c r="P9" s="1">
        <v>122839</v>
      </c>
      <c r="Q9" s="1">
        <v>1201247</v>
      </c>
      <c r="R9" s="1" t="s">
        <v>235</v>
      </c>
      <c r="W9" s="1">
        <v>54350.595867299999</v>
      </c>
      <c r="X9" s="1">
        <v>944.50376187999996</v>
      </c>
      <c r="Y9" s="1">
        <v>54339.7539063</v>
      </c>
      <c r="Z9" s="1">
        <v>944.39539136999997</v>
      </c>
      <c r="AE9" s="1" t="s">
        <v>236</v>
      </c>
      <c r="AF9" s="1">
        <v>1201247</v>
      </c>
      <c r="AG9" s="1" t="s">
        <v>235</v>
      </c>
      <c r="AH9" s="1" t="s">
        <v>237</v>
      </c>
      <c r="AI9" s="1" t="s">
        <v>128</v>
      </c>
      <c r="AJ9" s="1">
        <v>100</v>
      </c>
      <c r="AM9" s="1" t="s">
        <v>238</v>
      </c>
      <c r="AO9" s="1" t="s">
        <v>130</v>
      </c>
      <c r="AP9" s="1" t="s">
        <v>131</v>
      </c>
      <c r="AQ9" s="1" t="s">
        <v>239</v>
      </c>
      <c r="AR9" s="1" t="s">
        <v>133</v>
      </c>
      <c r="AS9" s="1" t="s">
        <v>134</v>
      </c>
      <c r="AT9" s="1" t="s">
        <v>135</v>
      </c>
      <c r="AU9" s="1" t="s">
        <v>136</v>
      </c>
      <c r="AV9" s="1" t="s">
        <v>137</v>
      </c>
      <c r="AW9" s="1" t="s">
        <v>240</v>
      </c>
      <c r="AX9" s="1" t="s">
        <v>241</v>
      </c>
      <c r="BA9" s="1">
        <v>0</v>
      </c>
      <c r="BB9" s="1">
        <v>0</v>
      </c>
      <c r="BC9" s="1" t="s">
        <v>242</v>
      </c>
      <c r="BE9" s="1" t="s">
        <v>141</v>
      </c>
      <c r="BG9" s="1" t="s">
        <v>130</v>
      </c>
      <c r="BH9" s="1" t="s">
        <v>131</v>
      </c>
      <c r="BI9" s="1" t="s">
        <v>142</v>
      </c>
      <c r="BJ9" s="2" t="s">
        <v>243</v>
      </c>
      <c r="BL9" s="1" t="s">
        <v>144</v>
      </c>
      <c r="BN9" s="1" t="s">
        <v>145</v>
      </c>
      <c r="BO9" s="1" t="s">
        <v>146</v>
      </c>
      <c r="BT9" s="1" t="s">
        <v>244</v>
      </c>
      <c r="BU9" s="1">
        <v>0.93</v>
      </c>
      <c r="BV9" s="1">
        <v>25.143999999999998</v>
      </c>
      <c r="BW9" s="1">
        <v>40511</v>
      </c>
      <c r="BX9" s="1">
        <v>40510.800000000003</v>
      </c>
      <c r="BY9" s="1">
        <v>1648</v>
      </c>
      <c r="BZ9" s="1" t="s">
        <v>151</v>
      </c>
      <c r="CA9" s="1" t="s">
        <v>152</v>
      </c>
      <c r="CB9" s="1" t="s">
        <v>245</v>
      </c>
      <c r="CD9" s="1" t="s">
        <v>154</v>
      </c>
      <c r="CE9" s="1" t="s">
        <v>128</v>
      </c>
      <c r="CF9" s="1">
        <v>1980</v>
      </c>
      <c r="CG9" s="1">
        <v>1975</v>
      </c>
      <c r="CI9" s="1" t="s">
        <v>152</v>
      </c>
      <c r="CK9" s="1" t="s">
        <v>164</v>
      </c>
      <c r="CL9" s="1">
        <v>1</v>
      </c>
      <c r="CM9" s="1">
        <v>0</v>
      </c>
      <c r="CN9" s="1">
        <v>100</v>
      </c>
      <c r="CO9" s="1" t="s">
        <v>174</v>
      </c>
      <c r="CQ9" s="1" t="s">
        <v>155</v>
      </c>
      <c r="CR9" s="1">
        <v>2019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2018</v>
      </c>
      <c r="DE9" s="6">
        <v>67976</v>
      </c>
      <c r="DF9" s="6">
        <v>0</v>
      </c>
      <c r="DG9" s="6">
        <v>6510</v>
      </c>
      <c r="DH9" s="6">
        <v>0</v>
      </c>
      <c r="DI9" s="6">
        <v>0</v>
      </c>
      <c r="DJ9" s="6">
        <v>0</v>
      </c>
      <c r="DK9" s="6">
        <v>74486</v>
      </c>
      <c r="DL9" s="6">
        <v>0</v>
      </c>
      <c r="DM9" s="6">
        <v>74486</v>
      </c>
      <c r="DN9" s="6">
        <v>7322</v>
      </c>
      <c r="DO9" s="6">
        <v>67164</v>
      </c>
      <c r="DP9" s="1">
        <v>0</v>
      </c>
      <c r="DQ9" s="1">
        <v>0</v>
      </c>
      <c r="DT9" s="1">
        <v>0</v>
      </c>
      <c r="DU9" s="3">
        <v>0.130822253167</v>
      </c>
      <c r="DV9" s="5">
        <f t="shared" si="14"/>
        <v>0.14069999999999999</v>
      </c>
      <c r="DW9" s="6">
        <f t="shared" si="15"/>
        <v>0.16069788797061524</v>
      </c>
      <c r="DX9" s="7">
        <f t="shared" si="16"/>
        <v>915.7557721689999</v>
      </c>
      <c r="DY9" s="8">
        <f t="shared" si="17"/>
        <v>1.5</v>
      </c>
      <c r="DZ9" s="6">
        <f t="shared" si="18"/>
        <v>1.5</v>
      </c>
      <c r="EA9" s="7">
        <f t="shared" si="19"/>
        <v>8547.9260219317803</v>
      </c>
      <c r="EB9" s="7">
        <f t="shared" si="20"/>
        <v>11000</v>
      </c>
      <c r="EC9" s="7">
        <f t="shared" si="21"/>
        <v>0</v>
      </c>
      <c r="ED9" s="7">
        <f t="shared" si="22"/>
        <v>11000</v>
      </c>
      <c r="EE9" s="7">
        <f t="shared" si="23"/>
        <v>19600</v>
      </c>
    </row>
    <row r="10" spans="1:135" ht="30" x14ac:dyDescent="0.25">
      <c r="A10" s="1">
        <v>273</v>
      </c>
      <c r="B10" s="1" t="s">
        <v>123</v>
      </c>
      <c r="C10" s="1" t="s">
        <v>124</v>
      </c>
      <c r="D10" s="1" t="b">
        <f t="shared" si="2"/>
        <v>0</v>
      </c>
      <c r="E10" s="1" t="str">
        <f t="shared" si="3"/>
        <v>Residential</v>
      </c>
      <c r="F10" s="1">
        <v>4</v>
      </c>
      <c r="G10" s="1">
        <v>0</v>
      </c>
      <c r="H10" s="1">
        <v>0</v>
      </c>
      <c r="I10" s="1">
        <v>-1</v>
      </c>
      <c r="J10" s="1">
        <v>0</v>
      </c>
      <c r="M10" s="1">
        <v>1.4215909684099999E-2</v>
      </c>
      <c r="N10" s="1">
        <v>5.7517174640100002E-6</v>
      </c>
      <c r="O10" s="1">
        <v>166111</v>
      </c>
      <c r="P10" s="1">
        <v>175322</v>
      </c>
      <c r="Q10" s="1">
        <v>2121208</v>
      </c>
      <c r="R10" s="1" t="s">
        <v>246</v>
      </c>
      <c r="W10" s="1">
        <v>2589506.3250199999</v>
      </c>
      <c r="X10" s="1">
        <v>8084.8795212300001</v>
      </c>
      <c r="Y10" s="1">
        <v>2589506.3105500001</v>
      </c>
      <c r="Z10" s="1">
        <v>8084.8795212300001</v>
      </c>
      <c r="AE10" s="1" t="s">
        <v>247</v>
      </c>
      <c r="AF10" s="1">
        <v>2121208</v>
      </c>
      <c r="AG10" s="1" t="s">
        <v>246</v>
      </c>
      <c r="AH10" s="1" t="s">
        <v>248</v>
      </c>
      <c r="AI10" s="1" t="s">
        <v>128</v>
      </c>
      <c r="AJ10" s="1">
        <v>100</v>
      </c>
      <c r="AL10" s="1" t="s">
        <v>249</v>
      </c>
      <c r="AM10" s="1" t="s">
        <v>250</v>
      </c>
      <c r="AO10" s="1" t="s">
        <v>130</v>
      </c>
      <c r="AP10" s="1" t="s">
        <v>131</v>
      </c>
      <c r="AQ10" s="1" t="s">
        <v>251</v>
      </c>
      <c r="AR10" s="1" t="s">
        <v>133</v>
      </c>
      <c r="AS10" s="1" t="s">
        <v>161</v>
      </c>
      <c r="AT10" s="1" t="s">
        <v>162</v>
      </c>
      <c r="AU10" s="1" t="s">
        <v>163</v>
      </c>
      <c r="AV10" s="1" t="s">
        <v>164</v>
      </c>
      <c r="AW10" s="1" t="s">
        <v>252</v>
      </c>
      <c r="AX10" s="1" t="s">
        <v>253</v>
      </c>
      <c r="BA10" s="1">
        <v>0</v>
      </c>
      <c r="BB10" s="1">
        <v>0</v>
      </c>
      <c r="BC10" s="1" t="s">
        <v>254</v>
      </c>
      <c r="BE10" s="1" t="s">
        <v>168</v>
      </c>
      <c r="BG10" s="1" t="s">
        <v>130</v>
      </c>
      <c r="BH10" s="1" t="s">
        <v>131</v>
      </c>
      <c r="BI10" s="1" t="s">
        <v>142</v>
      </c>
      <c r="BJ10" s="2" t="s">
        <v>255</v>
      </c>
      <c r="BL10" s="1" t="s">
        <v>144</v>
      </c>
      <c r="BN10" s="1" t="s">
        <v>145</v>
      </c>
      <c r="BO10" s="1" t="s">
        <v>146</v>
      </c>
      <c r="BU10" s="1">
        <v>62.232999999999997</v>
      </c>
      <c r="BV10" s="1">
        <v>62.232999999999997</v>
      </c>
      <c r="BW10" s="1">
        <v>2710869</v>
      </c>
      <c r="BX10" s="1">
        <v>2710869.48</v>
      </c>
      <c r="BY10" s="1">
        <v>2239</v>
      </c>
      <c r="BZ10" s="1" t="s">
        <v>151</v>
      </c>
      <c r="CA10" s="1" t="s">
        <v>216</v>
      </c>
      <c r="CB10" s="1" t="s">
        <v>217</v>
      </c>
      <c r="CD10" s="1" t="s">
        <v>154</v>
      </c>
      <c r="CE10" s="1" t="s">
        <v>128</v>
      </c>
      <c r="CF10" s="1">
        <v>1990</v>
      </c>
      <c r="CG10" s="1">
        <v>1975</v>
      </c>
      <c r="CI10" s="1" t="s">
        <v>173</v>
      </c>
      <c r="CL10" s="1">
        <v>1</v>
      </c>
      <c r="CM10" s="1">
        <v>0</v>
      </c>
      <c r="CN10" s="1">
        <v>100</v>
      </c>
      <c r="CO10" s="1" t="s">
        <v>174</v>
      </c>
      <c r="CP10" s="1">
        <v>36970</v>
      </c>
      <c r="CQ10" s="1" t="s">
        <v>155</v>
      </c>
      <c r="CR10" s="1">
        <v>2019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2018</v>
      </c>
      <c r="DE10" s="6">
        <v>217419</v>
      </c>
      <c r="DF10" s="6">
        <v>0</v>
      </c>
      <c r="DG10" s="6">
        <v>6000</v>
      </c>
      <c r="DH10" s="6">
        <v>0</v>
      </c>
      <c r="DI10" s="6">
        <v>4837</v>
      </c>
      <c r="DJ10" s="6">
        <v>367398</v>
      </c>
      <c r="DK10" s="6">
        <v>590817</v>
      </c>
      <c r="DL10" s="6">
        <v>362561</v>
      </c>
      <c r="DM10" s="6">
        <v>228256</v>
      </c>
      <c r="DN10" s="6">
        <v>63952</v>
      </c>
      <c r="DO10" s="6">
        <v>164304</v>
      </c>
      <c r="DP10" s="1">
        <v>0</v>
      </c>
      <c r="DQ10" s="1">
        <v>0</v>
      </c>
      <c r="DT10" s="1">
        <v>0</v>
      </c>
      <c r="DU10" s="3">
        <v>14.7034960687</v>
      </c>
      <c r="DV10" s="5">
        <f t="shared" si="14"/>
        <v>0.23630000000000001</v>
      </c>
      <c r="DW10" s="6">
        <f t="shared" si="15"/>
        <v>0.13774104683195593</v>
      </c>
      <c r="DX10" s="7">
        <f t="shared" si="16"/>
        <v>88220.976412200005</v>
      </c>
      <c r="DY10" s="8">
        <f t="shared" si="17"/>
        <v>1.5</v>
      </c>
      <c r="DZ10" s="6">
        <f t="shared" si="18"/>
        <v>1.5</v>
      </c>
      <c r="EA10" s="7">
        <f t="shared" si="19"/>
        <v>960726.43312885799</v>
      </c>
      <c r="EB10" s="7">
        <f t="shared" si="20"/>
        <v>71000</v>
      </c>
      <c r="EC10" s="7">
        <f t="shared" si="21"/>
        <v>0</v>
      </c>
      <c r="ED10" s="7">
        <f t="shared" si="22"/>
        <v>71000</v>
      </c>
      <c r="EE10" s="7">
        <f t="shared" si="23"/>
        <v>1031800</v>
      </c>
    </row>
    <row r="11" spans="1:135" ht="45" x14ac:dyDescent="0.25">
      <c r="A11" s="1">
        <v>29</v>
      </c>
      <c r="B11" s="1" t="s">
        <v>175</v>
      </c>
      <c r="C11" s="1" t="s">
        <v>176</v>
      </c>
      <c r="D11" s="1" t="b">
        <f t="shared" si="2"/>
        <v>0</v>
      </c>
      <c r="E11" s="1" t="str">
        <f t="shared" si="3"/>
        <v>Business</v>
      </c>
      <c r="F11" s="1">
        <v>0</v>
      </c>
      <c r="G11" s="1">
        <v>0</v>
      </c>
      <c r="H11" s="1">
        <v>0</v>
      </c>
      <c r="I11" s="1">
        <v>-1</v>
      </c>
      <c r="J11" s="1">
        <v>0</v>
      </c>
      <c r="M11" s="1">
        <v>1.0430993057299999E-3</v>
      </c>
      <c r="N11" s="1">
        <v>1.03977586401E-8</v>
      </c>
      <c r="O11" s="1">
        <v>217242</v>
      </c>
      <c r="P11" s="1">
        <v>232849</v>
      </c>
      <c r="Q11" s="1">
        <v>1184471</v>
      </c>
      <c r="R11" s="1" t="s">
        <v>256</v>
      </c>
      <c r="S11" s="1">
        <v>38562</v>
      </c>
      <c r="W11" s="1">
        <v>1922890.5785000001</v>
      </c>
      <c r="X11" s="1">
        <v>5910.9680398600003</v>
      </c>
      <c r="Y11" s="1">
        <v>1942740.2910199999</v>
      </c>
      <c r="Z11" s="1">
        <v>5825.1949868499996</v>
      </c>
      <c r="AC11" s="1" t="s">
        <v>257</v>
      </c>
      <c r="AD11" s="1">
        <v>43494</v>
      </c>
      <c r="AE11" s="1" t="s">
        <v>258</v>
      </c>
      <c r="AF11" s="1">
        <v>1184471</v>
      </c>
      <c r="AG11" s="1" t="s">
        <v>256</v>
      </c>
      <c r="AH11" s="1" t="s">
        <v>259</v>
      </c>
      <c r="AI11" s="1" t="s">
        <v>128</v>
      </c>
      <c r="AJ11" s="1">
        <v>100</v>
      </c>
      <c r="AK11" s="1" t="s">
        <v>260</v>
      </c>
      <c r="AM11" s="1" t="s">
        <v>261</v>
      </c>
      <c r="AO11" s="1" t="s">
        <v>262</v>
      </c>
      <c r="AP11" s="1" t="s">
        <v>131</v>
      </c>
      <c r="AQ11" s="1" t="s">
        <v>263</v>
      </c>
      <c r="AR11" s="1" t="s">
        <v>133</v>
      </c>
      <c r="AS11" s="1" t="s">
        <v>182</v>
      </c>
      <c r="AT11" s="1" t="s">
        <v>183</v>
      </c>
      <c r="AU11" s="1" t="s">
        <v>184</v>
      </c>
      <c r="AW11" s="1" t="s">
        <v>164</v>
      </c>
      <c r="AX11" s="1" t="s">
        <v>264</v>
      </c>
      <c r="BA11" s="1">
        <v>0</v>
      </c>
      <c r="BB11" s="1">
        <v>0</v>
      </c>
      <c r="BC11" s="1" t="s">
        <v>265</v>
      </c>
      <c r="BD11" s="1" t="s">
        <v>187</v>
      </c>
      <c r="BE11" s="1" t="s">
        <v>188</v>
      </c>
      <c r="BF11" s="1" t="s">
        <v>189</v>
      </c>
      <c r="BG11" s="1" t="s">
        <v>130</v>
      </c>
      <c r="BH11" s="1" t="s">
        <v>131</v>
      </c>
      <c r="BI11" s="1" t="s">
        <v>142</v>
      </c>
      <c r="BJ11" s="2" t="s">
        <v>266</v>
      </c>
      <c r="BL11" s="1" t="s">
        <v>144</v>
      </c>
      <c r="BM11" s="1" t="s">
        <v>191</v>
      </c>
      <c r="BO11" s="1" t="s">
        <v>192</v>
      </c>
      <c r="BR11" s="1" t="s">
        <v>267</v>
      </c>
      <c r="BS11" s="1">
        <v>39828</v>
      </c>
      <c r="BT11" s="1" t="s">
        <v>150</v>
      </c>
      <c r="BU11" s="1">
        <v>44.449300000000001</v>
      </c>
      <c r="BV11" s="1">
        <v>44.449300000000001</v>
      </c>
      <c r="BW11" s="1">
        <v>1936211.51</v>
      </c>
      <c r="BX11" s="1">
        <v>1936211.51</v>
      </c>
      <c r="BY11" s="1">
        <v>215170</v>
      </c>
      <c r="BZ11" s="1" t="s">
        <v>268</v>
      </c>
      <c r="CA11" s="1" t="s">
        <v>197</v>
      </c>
      <c r="CB11" s="1" t="s">
        <v>269</v>
      </c>
      <c r="CC11" s="1" t="s">
        <v>270</v>
      </c>
      <c r="CD11" s="1" t="s">
        <v>154</v>
      </c>
      <c r="CE11" s="1" t="s">
        <v>199</v>
      </c>
      <c r="CF11" s="1">
        <v>1995</v>
      </c>
      <c r="CG11" s="1">
        <v>1995</v>
      </c>
      <c r="CI11" s="1" t="s">
        <v>200</v>
      </c>
      <c r="CL11" s="1">
        <v>1</v>
      </c>
      <c r="CM11" s="1">
        <v>0</v>
      </c>
      <c r="CN11" s="1">
        <v>100</v>
      </c>
      <c r="CO11" s="1" t="s">
        <v>174</v>
      </c>
      <c r="CQ11" s="1" t="s">
        <v>155</v>
      </c>
      <c r="CR11" s="1">
        <v>2019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2018</v>
      </c>
      <c r="DE11" s="6">
        <v>0</v>
      </c>
      <c r="DF11" s="6">
        <v>104928</v>
      </c>
      <c r="DG11" s="6">
        <v>0</v>
      </c>
      <c r="DH11" s="6">
        <v>40000</v>
      </c>
      <c r="DI11" s="6">
        <v>5792</v>
      </c>
      <c r="DJ11" s="6">
        <v>1737972</v>
      </c>
      <c r="DK11" s="6">
        <v>1882900</v>
      </c>
      <c r="DL11" s="6">
        <v>1732180</v>
      </c>
      <c r="DM11" s="6">
        <v>150720</v>
      </c>
      <c r="DN11" s="6">
        <v>0</v>
      </c>
      <c r="DO11" s="6">
        <v>150720</v>
      </c>
      <c r="DP11" s="1">
        <v>0</v>
      </c>
      <c r="DQ11" s="1">
        <v>0</v>
      </c>
      <c r="DT11" s="1">
        <v>0</v>
      </c>
      <c r="DU11" s="3">
        <v>2.6575706097599999E-2</v>
      </c>
      <c r="DV11" s="5">
        <f t="shared" si="14"/>
        <v>5.9999999999999995E-4</v>
      </c>
      <c r="DW11" s="6">
        <f t="shared" si="15"/>
        <v>0.91827364459784666</v>
      </c>
      <c r="DX11" s="7">
        <f t="shared" si="16"/>
        <v>1063.0282428059502</v>
      </c>
      <c r="DY11" s="8">
        <f t="shared" si="17"/>
        <v>1.8</v>
      </c>
      <c r="DZ11" s="6">
        <f t="shared" si="18"/>
        <v>1.652892560276124</v>
      </c>
      <c r="EA11" s="7">
        <f t="shared" si="19"/>
        <v>1913.4508370507106</v>
      </c>
      <c r="EB11" s="7">
        <f t="shared" si="20"/>
        <v>105000</v>
      </c>
      <c r="EC11" s="7">
        <f t="shared" si="21"/>
        <v>0</v>
      </c>
      <c r="ED11" s="7">
        <f t="shared" si="22"/>
        <v>105000</v>
      </c>
      <c r="EE11" s="7">
        <f t="shared" si="23"/>
        <v>107000</v>
      </c>
    </row>
    <row r="12" spans="1:135" ht="45" x14ac:dyDescent="0.25">
      <c r="A12" s="1">
        <v>31</v>
      </c>
      <c r="B12" s="1" t="s">
        <v>175</v>
      </c>
      <c r="C12" s="1" t="s">
        <v>176</v>
      </c>
      <c r="D12" s="1" t="b">
        <f t="shared" si="2"/>
        <v>0</v>
      </c>
      <c r="E12" s="1" t="str">
        <f t="shared" si="3"/>
        <v>Business</v>
      </c>
      <c r="F12" s="1">
        <v>0</v>
      </c>
      <c r="G12" s="1">
        <v>0</v>
      </c>
      <c r="H12" s="1">
        <v>0</v>
      </c>
      <c r="I12" s="1">
        <v>-1</v>
      </c>
      <c r="J12" s="1">
        <v>0</v>
      </c>
      <c r="M12" s="1">
        <v>1.2706374491299999E-3</v>
      </c>
      <c r="N12" s="1">
        <v>6.6712330988799996E-9</v>
      </c>
      <c r="O12" s="1">
        <v>217242</v>
      </c>
      <c r="P12" s="1">
        <v>232849</v>
      </c>
      <c r="Q12" s="1">
        <v>1184471</v>
      </c>
      <c r="R12" s="1" t="s">
        <v>256</v>
      </c>
      <c r="S12" s="1">
        <v>38562</v>
      </c>
      <c r="W12" s="1">
        <v>1922890.5785000001</v>
      </c>
      <c r="X12" s="1">
        <v>5910.9680398600003</v>
      </c>
      <c r="Y12" s="1">
        <v>1942740.2910199999</v>
      </c>
      <c r="Z12" s="1">
        <v>5825.1949868499996</v>
      </c>
      <c r="AC12" s="1" t="s">
        <v>257</v>
      </c>
      <c r="AD12" s="1">
        <v>43494</v>
      </c>
      <c r="AE12" s="1" t="s">
        <v>258</v>
      </c>
      <c r="AF12" s="1">
        <v>1184471</v>
      </c>
      <c r="AG12" s="1" t="s">
        <v>256</v>
      </c>
      <c r="AH12" s="1" t="s">
        <v>259</v>
      </c>
      <c r="AI12" s="1" t="s">
        <v>128</v>
      </c>
      <c r="AJ12" s="1">
        <v>100</v>
      </c>
      <c r="AK12" s="1" t="s">
        <v>260</v>
      </c>
      <c r="AM12" s="1" t="s">
        <v>261</v>
      </c>
      <c r="AO12" s="1" t="s">
        <v>262</v>
      </c>
      <c r="AP12" s="1" t="s">
        <v>131</v>
      </c>
      <c r="AQ12" s="1" t="s">
        <v>263</v>
      </c>
      <c r="AR12" s="1" t="s">
        <v>133</v>
      </c>
      <c r="AS12" s="1" t="s">
        <v>182</v>
      </c>
      <c r="AT12" s="1" t="s">
        <v>183</v>
      </c>
      <c r="AU12" s="1" t="s">
        <v>184</v>
      </c>
      <c r="AW12" s="1" t="s">
        <v>164</v>
      </c>
      <c r="AX12" s="1" t="s">
        <v>264</v>
      </c>
      <c r="BA12" s="1">
        <v>0</v>
      </c>
      <c r="BB12" s="1">
        <v>0</v>
      </c>
      <c r="BC12" s="1" t="s">
        <v>265</v>
      </c>
      <c r="BD12" s="1" t="s">
        <v>187</v>
      </c>
      <c r="BE12" s="1" t="s">
        <v>188</v>
      </c>
      <c r="BF12" s="1" t="s">
        <v>189</v>
      </c>
      <c r="BG12" s="1" t="s">
        <v>130</v>
      </c>
      <c r="BH12" s="1" t="s">
        <v>131</v>
      </c>
      <c r="BI12" s="1" t="s">
        <v>142</v>
      </c>
      <c r="BJ12" s="2" t="s">
        <v>266</v>
      </c>
      <c r="BL12" s="1" t="s">
        <v>144</v>
      </c>
      <c r="BM12" s="1" t="s">
        <v>191</v>
      </c>
      <c r="BO12" s="1" t="s">
        <v>192</v>
      </c>
      <c r="BR12" s="1" t="s">
        <v>267</v>
      </c>
      <c r="BS12" s="1">
        <v>39828</v>
      </c>
      <c r="BT12" s="1" t="s">
        <v>150</v>
      </c>
      <c r="BU12" s="1">
        <v>44.449300000000001</v>
      </c>
      <c r="BV12" s="1">
        <v>44.449300000000001</v>
      </c>
      <c r="BW12" s="1">
        <v>1936211.51</v>
      </c>
      <c r="BX12" s="1">
        <v>1936211.51</v>
      </c>
      <c r="BY12" s="1">
        <v>215170</v>
      </c>
      <c r="BZ12" s="1" t="s">
        <v>268</v>
      </c>
      <c r="CA12" s="1" t="s">
        <v>197</v>
      </c>
      <c r="CB12" s="1" t="s">
        <v>269</v>
      </c>
      <c r="CC12" s="1" t="s">
        <v>270</v>
      </c>
      <c r="CD12" s="1" t="s">
        <v>154</v>
      </c>
      <c r="CE12" s="1" t="s">
        <v>199</v>
      </c>
      <c r="CF12" s="1">
        <v>1995</v>
      </c>
      <c r="CG12" s="1">
        <v>1995</v>
      </c>
      <c r="CI12" s="1" t="s">
        <v>200</v>
      </c>
      <c r="CL12" s="1">
        <v>1</v>
      </c>
      <c r="CM12" s="1">
        <v>0</v>
      </c>
      <c r="CN12" s="1">
        <v>100</v>
      </c>
      <c r="CO12" s="1" t="s">
        <v>174</v>
      </c>
      <c r="CQ12" s="1" t="s">
        <v>155</v>
      </c>
      <c r="CR12" s="1">
        <v>2019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2018</v>
      </c>
      <c r="DE12" s="6">
        <v>0</v>
      </c>
      <c r="DF12" s="6">
        <v>104928</v>
      </c>
      <c r="DG12" s="6">
        <v>0</v>
      </c>
      <c r="DH12" s="6">
        <v>40000</v>
      </c>
      <c r="DI12" s="6">
        <v>5792</v>
      </c>
      <c r="DJ12" s="6">
        <v>1737972</v>
      </c>
      <c r="DK12" s="6">
        <v>1882900</v>
      </c>
      <c r="DL12" s="6">
        <v>1732180</v>
      </c>
      <c r="DM12" s="6">
        <v>150720</v>
      </c>
      <c r="DN12" s="6">
        <v>0</v>
      </c>
      <c r="DO12" s="6">
        <v>150720</v>
      </c>
      <c r="DP12" s="1">
        <v>0</v>
      </c>
      <c r="DQ12" s="1">
        <v>0</v>
      </c>
      <c r="DT12" s="1">
        <v>0</v>
      </c>
      <c r="DU12" s="3">
        <v>1.70507655285E-2</v>
      </c>
      <c r="DV12" s="5">
        <f t="shared" si="14"/>
        <v>4.0000000000000002E-4</v>
      </c>
      <c r="DW12" s="6">
        <f t="shared" si="15"/>
        <v>0.91827364459784666</v>
      </c>
      <c r="DX12" s="7">
        <f t="shared" si="16"/>
        <v>682.03062043549983</v>
      </c>
      <c r="DY12" s="8">
        <f t="shared" si="17"/>
        <v>1.8</v>
      </c>
      <c r="DZ12" s="6">
        <f t="shared" si="18"/>
        <v>1.652892560276124</v>
      </c>
      <c r="EA12" s="7">
        <f t="shared" si="19"/>
        <v>1227.6551167838998</v>
      </c>
      <c r="EB12" s="7">
        <f t="shared" si="20"/>
        <v>11000</v>
      </c>
      <c r="EC12" s="7">
        <f t="shared" si="21"/>
        <v>0</v>
      </c>
      <c r="ED12" s="7">
        <f t="shared" si="22"/>
        <v>11000</v>
      </c>
      <c r="EE12" s="7">
        <f t="shared" si="23"/>
        <v>12300</v>
      </c>
    </row>
    <row r="13" spans="1:135" ht="45" x14ac:dyDescent="0.25">
      <c r="A13" s="1">
        <v>33</v>
      </c>
      <c r="B13" s="1" t="s">
        <v>175</v>
      </c>
      <c r="C13" s="1" t="s">
        <v>176</v>
      </c>
      <c r="D13" s="1" t="b">
        <f t="shared" si="2"/>
        <v>0</v>
      </c>
      <c r="E13" s="1" t="str">
        <f t="shared" si="3"/>
        <v>Business</v>
      </c>
      <c r="F13" s="1">
        <v>0</v>
      </c>
      <c r="G13" s="1">
        <v>0</v>
      </c>
      <c r="H13" s="1">
        <v>0</v>
      </c>
      <c r="I13" s="1">
        <v>-1</v>
      </c>
      <c r="J13" s="1">
        <v>0</v>
      </c>
      <c r="M13" s="1">
        <v>1.12674690043E-3</v>
      </c>
      <c r="N13" s="1">
        <v>3.5753744369399997E-8</v>
      </c>
      <c r="O13" s="1">
        <v>217242</v>
      </c>
      <c r="P13" s="1">
        <v>232849</v>
      </c>
      <c r="Q13" s="1">
        <v>1184471</v>
      </c>
      <c r="R13" s="1" t="s">
        <v>256</v>
      </c>
      <c r="S13" s="1">
        <v>38562</v>
      </c>
      <c r="W13" s="1">
        <v>1922890.5785000001</v>
      </c>
      <c r="X13" s="1">
        <v>5910.9680398600003</v>
      </c>
      <c r="Y13" s="1">
        <v>1942740.2910199999</v>
      </c>
      <c r="Z13" s="1">
        <v>5825.1949868499996</v>
      </c>
      <c r="AC13" s="1" t="s">
        <v>257</v>
      </c>
      <c r="AD13" s="1">
        <v>43494</v>
      </c>
      <c r="AE13" s="1" t="s">
        <v>258</v>
      </c>
      <c r="AF13" s="1">
        <v>1184471</v>
      </c>
      <c r="AG13" s="1" t="s">
        <v>256</v>
      </c>
      <c r="AH13" s="1" t="s">
        <v>259</v>
      </c>
      <c r="AI13" s="1" t="s">
        <v>128</v>
      </c>
      <c r="AJ13" s="1">
        <v>100</v>
      </c>
      <c r="AK13" s="1" t="s">
        <v>260</v>
      </c>
      <c r="AM13" s="1" t="s">
        <v>261</v>
      </c>
      <c r="AO13" s="1" t="s">
        <v>262</v>
      </c>
      <c r="AP13" s="1" t="s">
        <v>131</v>
      </c>
      <c r="AQ13" s="1" t="s">
        <v>263</v>
      </c>
      <c r="AR13" s="1" t="s">
        <v>133</v>
      </c>
      <c r="AS13" s="1" t="s">
        <v>182</v>
      </c>
      <c r="AT13" s="1" t="s">
        <v>183</v>
      </c>
      <c r="AU13" s="1" t="s">
        <v>184</v>
      </c>
      <c r="AW13" s="1" t="s">
        <v>164</v>
      </c>
      <c r="AX13" s="1" t="s">
        <v>264</v>
      </c>
      <c r="BA13" s="1">
        <v>0</v>
      </c>
      <c r="BB13" s="1">
        <v>0</v>
      </c>
      <c r="BC13" s="1" t="s">
        <v>265</v>
      </c>
      <c r="BD13" s="1" t="s">
        <v>187</v>
      </c>
      <c r="BE13" s="1" t="s">
        <v>188</v>
      </c>
      <c r="BF13" s="1" t="s">
        <v>189</v>
      </c>
      <c r="BG13" s="1" t="s">
        <v>130</v>
      </c>
      <c r="BH13" s="1" t="s">
        <v>131</v>
      </c>
      <c r="BI13" s="1" t="s">
        <v>142</v>
      </c>
      <c r="BJ13" s="2" t="s">
        <v>266</v>
      </c>
      <c r="BL13" s="1" t="s">
        <v>144</v>
      </c>
      <c r="BM13" s="1" t="s">
        <v>191</v>
      </c>
      <c r="BO13" s="1" t="s">
        <v>192</v>
      </c>
      <c r="BR13" s="1" t="s">
        <v>267</v>
      </c>
      <c r="BS13" s="1">
        <v>39828</v>
      </c>
      <c r="BT13" s="1" t="s">
        <v>150</v>
      </c>
      <c r="BU13" s="1">
        <v>44.449300000000001</v>
      </c>
      <c r="BV13" s="1">
        <v>44.449300000000001</v>
      </c>
      <c r="BW13" s="1">
        <v>1936211.51</v>
      </c>
      <c r="BX13" s="1">
        <v>1936211.51</v>
      </c>
      <c r="BY13" s="1">
        <v>215170</v>
      </c>
      <c r="BZ13" s="1" t="s">
        <v>268</v>
      </c>
      <c r="CA13" s="1" t="s">
        <v>197</v>
      </c>
      <c r="CB13" s="1" t="s">
        <v>269</v>
      </c>
      <c r="CC13" s="1" t="s">
        <v>270</v>
      </c>
      <c r="CD13" s="1" t="s">
        <v>154</v>
      </c>
      <c r="CE13" s="1" t="s">
        <v>199</v>
      </c>
      <c r="CF13" s="1">
        <v>1995</v>
      </c>
      <c r="CG13" s="1">
        <v>1995</v>
      </c>
      <c r="CI13" s="1" t="s">
        <v>200</v>
      </c>
      <c r="CL13" s="1">
        <v>1</v>
      </c>
      <c r="CM13" s="1">
        <v>0</v>
      </c>
      <c r="CN13" s="1">
        <v>100</v>
      </c>
      <c r="CO13" s="1" t="s">
        <v>174</v>
      </c>
      <c r="CQ13" s="1" t="s">
        <v>155</v>
      </c>
      <c r="CR13" s="1">
        <v>2019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2018</v>
      </c>
      <c r="DE13" s="6">
        <v>0</v>
      </c>
      <c r="DF13" s="6">
        <v>104928</v>
      </c>
      <c r="DG13" s="6">
        <v>0</v>
      </c>
      <c r="DH13" s="6">
        <v>40000</v>
      </c>
      <c r="DI13" s="6">
        <v>5792</v>
      </c>
      <c r="DJ13" s="6">
        <v>1737972</v>
      </c>
      <c r="DK13" s="6">
        <v>1882900</v>
      </c>
      <c r="DL13" s="6">
        <v>1732180</v>
      </c>
      <c r="DM13" s="6">
        <v>150720</v>
      </c>
      <c r="DN13" s="6">
        <v>0</v>
      </c>
      <c r="DO13" s="6">
        <v>150720</v>
      </c>
      <c r="DP13" s="1">
        <v>0</v>
      </c>
      <c r="DQ13" s="1">
        <v>0</v>
      </c>
      <c r="DT13" s="1">
        <v>0</v>
      </c>
      <c r="DU13" s="3">
        <v>9.1383751101699995E-2</v>
      </c>
      <c r="DV13" s="5">
        <f t="shared" si="14"/>
        <v>2.0999999999999999E-3</v>
      </c>
      <c r="DW13" s="6">
        <f t="shared" si="15"/>
        <v>0.91827364459784666</v>
      </c>
      <c r="DX13" s="7">
        <f t="shared" si="16"/>
        <v>3655.3500402922241</v>
      </c>
      <c r="DY13" s="8">
        <f t="shared" si="17"/>
        <v>1.8</v>
      </c>
      <c r="DZ13" s="6">
        <f t="shared" si="18"/>
        <v>1.652892560276124</v>
      </c>
      <c r="EA13" s="7">
        <f t="shared" si="19"/>
        <v>6579.6300725260035</v>
      </c>
      <c r="EB13" s="7">
        <f t="shared" si="20"/>
        <v>105000</v>
      </c>
      <c r="EC13" s="7">
        <f t="shared" si="21"/>
        <v>0</v>
      </c>
      <c r="ED13" s="7">
        <f t="shared" si="22"/>
        <v>105000</v>
      </c>
      <c r="EE13" s="7">
        <f t="shared" si="23"/>
        <v>111600</v>
      </c>
    </row>
    <row r="14" spans="1:135" ht="30" x14ac:dyDescent="0.25">
      <c r="A14" s="1">
        <v>277</v>
      </c>
      <c r="B14" s="1" t="s">
        <v>123</v>
      </c>
      <c r="C14" s="1" t="s">
        <v>124</v>
      </c>
      <c r="D14" s="1" t="b">
        <f t="shared" si="2"/>
        <v>0</v>
      </c>
      <c r="E14" s="1" t="str">
        <f t="shared" si="3"/>
        <v>Residential</v>
      </c>
      <c r="F14" s="1">
        <v>4</v>
      </c>
      <c r="G14" s="1">
        <v>0</v>
      </c>
      <c r="H14" s="1">
        <v>0</v>
      </c>
      <c r="I14" s="1">
        <v>-1</v>
      </c>
      <c r="J14" s="1">
        <v>0</v>
      </c>
      <c r="M14" s="1">
        <v>1.7195555765500001E-2</v>
      </c>
      <c r="N14" s="1">
        <v>7.8418140069300001E-6</v>
      </c>
      <c r="O14" s="1">
        <v>236232</v>
      </c>
      <c r="P14" s="1">
        <v>242486</v>
      </c>
      <c r="Q14" s="1">
        <v>2124251</v>
      </c>
      <c r="R14" s="1" t="s">
        <v>271</v>
      </c>
      <c r="W14" s="1">
        <v>4018346.4371400001</v>
      </c>
      <c r="X14" s="1">
        <v>8114.14709047</v>
      </c>
      <c r="Y14" s="1">
        <v>4025535.7206999999</v>
      </c>
      <c r="Z14" s="1">
        <v>8070.2902685999998</v>
      </c>
      <c r="AE14" s="1" t="s">
        <v>272</v>
      </c>
      <c r="AF14" s="1">
        <v>2124251</v>
      </c>
      <c r="AG14" s="1" t="s">
        <v>271</v>
      </c>
      <c r="AH14" s="1" t="s">
        <v>273</v>
      </c>
      <c r="AI14" s="1" t="s">
        <v>128</v>
      </c>
      <c r="AJ14" s="1">
        <v>100</v>
      </c>
      <c r="AM14" s="1" t="s">
        <v>274</v>
      </c>
      <c r="AO14" s="1" t="s">
        <v>130</v>
      </c>
      <c r="AP14" s="1" t="s">
        <v>131</v>
      </c>
      <c r="AQ14" s="1" t="s">
        <v>275</v>
      </c>
      <c r="AR14" s="1" t="s">
        <v>133</v>
      </c>
      <c r="AS14" s="1" t="s">
        <v>134</v>
      </c>
      <c r="AT14" s="1" t="s">
        <v>135</v>
      </c>
      <c r="AU14" s="1" t="s">
        <v>136</v>
      </c>
      <c r="AV14" s="1" t="s">
        <v>137</v>
      </c>
      <c r="AW14" s="1" t="s">
        <v>276</v>
      </c>
      <c r="AX14" s="1" t="s">
        <v>277</v>
      </c>
      <c r="BA14" s="1">
        <v>0</v>
      </c>
      <c r="BB14" s="1">
        <v>0</v>
      </c>
      <c r="BC14" s="1" t="s">
        <v>278</v>
      </c>
      <c r="BE14" s="1" t="s">
        <v>279</v>
      </c>
      <c r="BG14" s="1" t="s">
        <v>130</v>
      </c>
      <c r="BH14" s="1" t="s">
        <v>131</v>
      </c>
      <c r="BI14" s="1" t="s">
        <v>142</v>
      </c>
      <c r="BJ14" s="2" t="s">
        <v>280</v>
      </c>
      <c r="BL14" s="1" t="s">
        <v>144</v>
      </c>
      <c r="BN14" s="1" t="s">
        <v>145</v>
      </c>
      <c r="BO14" s="1" t="s">
        <v>146</v>
      </c>
      <c r="BP14" s="1" t="s">
        <v>281</v>
      </c>
      <c r="BQ14" s="1" t="s">
        <v>282</v>
      </c>
      <c r="BR14" s="1" t="s">
        <v>283</v>
      </c>
      <c r="BS14" s="1">
        <v>26624</v>
      </c>
      <c r="BT14" s="1" t="s">
        <v>150</v>
      </c>
      <c r="BU14" s="1">
        <v>92.35</v>
      </c>
      <c r="BV14" s="1">
        <v>92.35</v>
      </c>
      <c r="BW14" s="1">
        <v>4022766</v>
      </c>
      <c r="BX14" s="1">
        <v>4022766</v>
      </c>
      <c r="BY14" s="1">
        <v>1952</v>
      </c>
      <c r="BZ14" s="1" t="s">
        <v>151</v>
      </c>
      <c r="CA14" s="1" t="s">
        <v>216</v>
      </c>
      <c r="CB14" s="1" t="s">
        <v>245</v>
      </c>
      <c r="CD14" s="1" t="s">
        <v>154</v>
      </c>
      <c r="CE14" s="1" t="s">
        <v>128</v>
      </c>
      <c r="CF14" s="1">
        <v>1980</v>
      </c>
      <c r="CG14" s="1">
        <v>1975</v>
      </c>
      <c r="CI14" s="1" t="s">
        <v>200</v>
      </c>
      <c r="CL14" s="1">
        <v>1</v>
      </c>
      <c r="CM14" s="1">
        <v>0</v>
      </c>
      <c r="CN14" s="1">
        <v>100</v>
      </c>
      <c r="CO14" s="1" t="s">
        <v>174</v>
      </c>
      <c r="CP14" s="1">
        <v>36994</v>
      </c>
      <c r="CQ14" s="1" t="s">
        <v>155</v>
      </c>
      <c r="CR14" s="1">
        <v>2019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2018</v>
      </c>
      <c r="DE14" s="6">
        <v>98643</v>
      </c>
      <c r="DF14" s="6">
        <v>0</v>
      </c>
      <c r="DG14" s="6">
        <v>5000</v>
      </c>
      <c r="DH14" s="6">
        <v>0</v>
      </c>
      <c r="DI14" s="6">
        <v>10140</v>
      </c>
      <c r="DJ14" s="6">
        <v>456750</v>
      </c>
      <c r="DK14" s="6">
        <v>560393</v>
      </c>
      <c r="DL14" s="6">
        <v>446610</v>
      </c>
      <c r="DM14" s="6">
        <v>113783</v>
      </c>
      <c r="DN14" s="6">
        <v>9469</v>
      </c>
      <c r="DO14" s="6">
        <v>104314</v>
      </c>
      <c r="DP14" s="1">
        <v>0</v>
      </c>
      <c r="DQ14" s="1">
        <v>0</v>
      </c>
      <c r="DT14" s="1">
        <v>0</v>
      </c>
      <c r="DU14" s="3">
        <v>20.046214553999999</v>
      </c>
      <c r="DV14" s="5">
        <f t="shared" si="14"/>
        <v>0.21709999999999999</v>
      </c>
      <c r="DW14" s="6">
        <f t="shared" si="15"/>
        <v>0.1147842056932966</v>
      </c>
      <c r="DX14" s="7">
        <f t="shared" si="16"/>
        <v>100231.07277</v>
      </c>
      <c r="DY14" s="8">
        <f t="shared" si="17"/>
        <v>1.5</v>
      </c>
      <c r="DZ14" s="6">
        <f t="shared" si="18"/>
        <v>1.5</v>
      </c>
      <c r="EA14" s="7">
        <f t="shared" si="19"/>
        <v>1309819.6589583601</v>
      </c>
      <c r="EB14" s="7">
        <f t="shared" si="20"/>
        <v>71000</v>
      </c>
      <c r="EC14" s="7">
        <f t="shared" si="21"/>
        <v>0</v>
      </c>
      <c r="ED14" s="7">
        <f t="shared" si="22"/>
        <v>71000</v>
      </c>
      <c r="EE14" s="7">
        <f t="shared" si="23"/>
        <v>1380900</v>
      </c>
    </row>
    <row r="15" spans="1:135" x14ac:dyDescent="0.25">
      <c r="A15" s="1">
        <v>275</v>
      </c>
      <c r="B15" s="1" t="s">
        <v>123</v>
      </c>
      <c r="C15" s="1" t="s">
        <v>124</v>
      </c>
      <c r="D15" s="1" t="b">
        <f t="shared" si="2"/>
        <v>0</v>
      </c>
      <c r="E15" s="1" t="str">
        <f t="shared" si="3"/>
        <v>Residential</v>
      </c>
      <c r="F15" s="1">
        <v>4</v>
      </c>
      <c r="G15" s="1">
        <v>0</v>
      </c>
      <c r="H15" s="1">
        <v>0</v>
      </c>
      <c r="I15" s="1">
        <v>-1</v>
      </c>
      <c r="J15" s="1">
        <v>0</v>
      </c>
      <c r="M15" s="1">
        <v>4.6612647749699997E-3</v>
      </c>
      <c r="N15" s="1">
        <v>1.2843628778799999E-6</v>
      </c>
      <c r="O15" s="1">
        <v>259406</v>
      </c>
      <c r="P15" s="1">
        <v>272455</v>
      </c>
      <c r="Q15" s="1">
        <v>1198689</v>
      </c>
      <c r="R15" s="1" t="s">
        <v>284</v>
      </c>
      <c r="W15" s="1">
        <v>1015056.2282</v>
      </c>
      <c r="X15" s="1">
        <v>8016.5624477299998</v>
      </c>
      <c r="Y15" s="1">
        <v>1022029.79883</v>
      </c>
      <c r="Z15" s="1">
        <v>8026.6797637500003</v>
      </c>
      <c r="AE15" s="1" t="s">
        <v>285</v>
      </c>
      <c r="AF15" s="1">
        <v>1198689</v>
      </c>
      <c r="AG15" s="1" t="s">
        <v>284</v>
      </c>
      <c r="AH15" s="1" t="s">
        <v>286</v>
      </c>
      <c r="AI15" s="1" t="s">
        <v>128</v>
      </c>
      <c r="AJ15" s="1">
        <v>100</v>
      </c>
      <c r="AM15" s="1" t="s">
        <v>287</v>
      </c>
      <c r="AO15" s="1" t="s">
        <v>130</v>
      </c>
      <c r="AP15" s="1" t="s">
        <v>131</v>
      </c>
      <c r="AQ15" s="1" t="s">
        <v>288</v>
      </c>
      <c r="AR15" s="1" t="s">
        <v>133</v>
      </c>
      <c r="AS15" s="1" t="s">
        <v>161</v>
      </c>
      <c r="AT15" s="1" t="s">
        <v>289</v>
      </c>
      <c r="AU15" s="1" t="s">
        <v>163</v>
      </c>
      <c r="AV15" s="1" t="s">
        <v>137</v>
      </c>
      <c r="AW15" s="1" t="s">
        <v>290</v>
      </c>
      <c r="AX15" s="1" t="s">
        <v>291</v>
      </c>
      <c r="BA15" s="1">
        <v>0</v>
      </c>
      <c r="BB15" s="1">
        <v>0</v>
      </c>
      <c r="BL15" s="1" t="s">
        <v>144</v>
      </c>
      <c r="BO15" s="1" t="s">
        <v>146</v>
      </c>
      <c r="BR15" s="1" t="s">
        <v>292</v>
      </c>
      <c r="BS15" s="1">
        <v>35663</v>
      </c>
      <c r="BT15" s="1" t="s">
        <v>293</v>
      </c>
      <c r="BU15" s="1">
        <v>20.65</v>
      </c>
      <c r="BV15" s="1">
        <v>21.65</v>
      </c>
      <c r="BW15" s="1">
        <v>899514</v>
      </c>
      <c r="BX15" s="1">
        <v>899514</v>
      </c>
      <c r="BY15" s="1">
        <v>0</v>
      </c>
      <c r="BZ15" s="1" t="s">
        <v>161</v>
      </c>
      <c r="CA15" s="1" t="s">
        <v>294</v>
      </c>
      <c r="CD15" s="1" t="s">
        <v>154</v>
      </c>
      <c r="CE15" s="1" t="s">
        <v>128</v>
      </c>
      <c r="CF15" s="1">
        <v>0</v>
      </c>
      <c r="CG15" s="1">
        <v>0</v>
      </c>
      <c r="CI15" s="1" t="s">
        <v>200</v>
      </c>
      <c r="CL15" s="1">
        <v>0</v>
      </c>
      <c r="CM15" s="1">
        <v>0</v>
      </c>
      <c r="CN15" s="1">
        <v>0</v>
      </c>
      <c r="CO15" s="1" t="s">
        <v>174</v>
      </c>
      <c r="CQ15" s="1" t="s">
        <v>155</v>
      </c>
      <c r="CR15" s="1">
        <v>2019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2018</v>
      </c>
      <c r="DE15" s="6">
        <v>0</v>
      </c>
      <c r="DF15" s="6">
        <v>0</v>
      </c>
      <c r="DG15" s="6">
        <v>0</v>
      </c>
      <c r="DH15" s="6">
        <v>0</v>
      </c>
      <c r="DI15" s="6">
        <v>2292</v>
      </c>
      <c r="DJ15" s="6">
        <v>185850</v>
      </c>
      <c r="DK15" s="6">
        <v>185850</v>
      </c>
      <c r="DL15" s="6">
        <v>183558</v>
      </c>
      <c r="DM15" s="6">
        <v>2292</v>
      </c>
      <c r="DN15" s="6">
        <v>0</v>
      </c>
      <c r="DO15" s="6">
        <v>2292</v>
      </c>
      <c r="DP15" s="1">
        <v>0</v>
      </c>
      <c r="DQ15" s="1">
        <v>0</v>
      </c>
      <c r="DT15" s="1">
        <v>0</v>
      </c>
      <c r="DU15" s="3">
        <v>3.2832252769200001</v>
      </c>
      <c r="DV15" s="5">
        <f t="shared" si="14"/>
        <v>0.159</v>
      </c>
      <c r="DW15" s="6">
        <f t="shared" si="15"/>
        <v>0.20661157024793389</v>
      </c>
      <c r="DX15" s="7">
        <f t="shared" si="16"/>
        <v>29549.027492280002</v>
      </c>
      <c r="DY15" s="8">
        <f t="shared" si="17"/>
        <v>1.5</v>
      </c>
      <c r="DZ15" s="6">
        <f t="shared" si="18"/>
        <v>1.5</v>
      </c>
      <c r="EA15" s="7">
        <f t="shared" si="19"/>
        <v>214525.93959395279</v>
      </c>
      <c r="EB15" s="7">
        <f t="shared" si="20"/>
        <v>71000</v>
      </c>
      <c r="EC15" s="7">
        <f t="shared" si="21"/>
        <v>0</v>
      </c>
      <c r="ED15" s="7">
        <f t="shared" si="22"/>
        <v>71000</v>
      </c>
      <c r="EE15" s="7">
        <f t="shared" si="23"/>
        <v>285600</v>
      </c>
    </row>
    <row r="16" spans="1:135" ht="45" x14ac:dyDescent="0.25">
      <c r="A16" s="1">
        <v>181</v>
      </c>
      <c r="B16" s="1" t="s">
        <v>201</v>
      </c>
      <c r="C16" s="1" t="s">
        <v>202</v>
      </c>
      <c r="D16" s="1" t="b">
        <f t="shared" si="2"/>
        <v>1</v>
      </c>
      <c r="E16" s="1" t="str">
        <f t="shared" si="3"/>
        <v>Residential</v>
      </c>
      <c r="F16" s="1">
        <v>3</v>
      </c>
      <c r="G16" s="1">
        <v>0</v>
      </c>
      <c r="H16" s="1">
        <v>0</v>
      </c>
      <c r="I16" s="1">
        <v>-1</v>
      </c>
      <c r="J16" s="1">
        <v>0</v>
      </c>
      <c r="M16" s="1">
        <v>1.7041484093700001E-3</v>
      </c>
      <c r="N16" s="1">
        <v>1.76456612737E-7</v>
      </c>
      <c r="O16" s="1">
        <v>273609</v>
      </c>
      <c r="P16" s="1">
        <v>291182</v>
      </c>
      <c r="Q16" s="1">
        <v>1222867</v>
      </c>
      <c r="R16" s="1" t="s">
        <v>295</v>
      </c>
      <c r="W16" s="1">
        <v>19645.618471999998</v>
      </c>
      <c r="X16" s="1">
        <v>578.80201196999997</v>
      </c>
      <c r="Y16" s="1">
        <v>19645.6171875</v>
      </c>
      <c r="Z16" s="1">
        <v>578.80201196999997</v>
      </c>
      <c r="AE16" s="1" t="s">
        <v>296</v>
      </c>
      <c r="AF16" s="1">
        <v>1222867</v>
      </c>
      <c r="AG16" s="1" t="s">
        <v>295</v>
      </c>
      <c r="AH16" s="1" t="s">
        <v>297</v>
      </c>
      <c r="AI16" s="1" t="s">
        <v>128</v>
      </c>
      <c r="AJ16" s="1">
        <v>100</v>
      </c>
      <c r="AM16" s="1" t="s">
        <v>298</v>
      </c>
      <c r="AO16" s="1" t="s">
        <v>299</v>
      </c>
      <c r="AP16" s="1" t="s">
        <v>131</v>
      </c>
      <c r="AQ16" s="1" t="s">
        <v>300</v>
      </c>
      <c r="AR16" s="1" t="s">
        <v>133</v>
      </c>
      <c r="AS16" s="1" t="s">
        <v>224</v>
      </c>
      <c r="AT16" s="1" t="s">
        <v>225</v>
      </c>
      <c r="AU16" s="1" t="s">
        <v>210</v>
      </c>
      <c r="AV16" s="1" t="s">
        <v>137</v>
      </c>
      <c r="AW16" s="1" t="s">
        <v>301</v>
      </c>
      <c r="AX16" s="1" t="s">
        <v>302</v>
      </c>
      <c r="BA16" s="1">
        <v>0</v>
      </c>
      <c r="BB16" s="1">
        <v>0</v>
      </c>
      <c r="BC16" s="1" t="s">
        <v>303</v>
      </c>
      <c r="BD16" s="1" t="s">
        <v>187</v>
      </c>
      <c r="BE16" s="1" t="s">
        <v>188</v>
      </c>
      <c r="BF16" s="1" t="s">
        <v>189</v>
      </c>
      <c r="BG16" s="1" t="s">
        <v>130</v>
      </c>
      <c r="BH16" s="1" t="s">
        <v>131</v>
      </c>
      <c r="BI16" s="1" t="s">
        <v>142</v>
      </c>
      <c r="BJ16" s="2" t="s">
        <v>304</v>
      </c>
      <c r="BL16" s="1" t="s">
        <v>144</v>
      </c>
      <c r="BM16" s="1" t="s">
        <v>191</v>
      </c>
      <c r="BN16" s="1" t="s">
        <v>145</v>
      </c>
      <c r="BO16" s="1" t="s">
        <v>192</v>
      </c>
      <c r="BR16" s="1" t="s">
        <v>149</v>
      </c>
      <c r="BT16" s="1" t="s">
        <v>305</v>
      </c>
      <c r="BU16" s="1">
        <v>0.5</v>
      </c>
      <c r="BV16" s="1">
        <v>0.5</v>
      </c>
      <c r="BW16" s="1">
        <v>21780</v>
      </c>
      <c r="BX16" s="1">
        <v>21780</v>
      </c>
      <c r="BY16" s="1">
        <v>1420</v>
      </c>
      <c r="BZ16" s="1" t="s">
        <v>151</v>
      </c>
      <c r="CA16" s="1" t="s">
        <v>152</v>
      </c>
      <c r="CB16" s="1" t="s">
        <v>153</v>
      </c>
      <c r="CD16" s="1" t="s">
        <v>154</v>
      </c>
      <c r="CE16" s="1" t="s">
        <v>128</v>
      </c>
      <c r="CF16" s="1">
        <v>1980</v>
      </c>
      <c r="CG16" s="1">
        <v>1971</v>
      </c>
      <c r="CI16" s="1" t="s">
        <v>152</v>
      </c>
      <c r="CL16" s="1">
        <v>1</v>
      </c>
      <c r="CM16" s="1">
        <v>0</v>
      </c>
      <c r="CN16" s="1">
        <v>100</v>
      </c>
      <c r="CO16" s="1" t="s">
        <v>174</v>
      </c>
      <c r="CQ16" s="1" t="s">
        <v>155</v>
      </c>
      <c r="CR16" s="1">
        <v>2019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2018</v>
      </c>
      <c r="DE16" s="6">
        <v>94861</v>
      </c>
      <c r="DF16" s="6">
        <v>0</v>
      </c>
      <c r="DG16" s="6">
        <v>38115</v>
      </c>
      <c r="DH16" s="6">
        <v>0</v>
      </c>
      <c r="DI16" s="6">
        <v>0</v>
      </c>
      <c r="DJ16" s="6">
        <v>0</v>
      </c>
      <c r="DK16" s="6">
        <v>132976</v>
      </c>
      <c r="DL16" s="6">
        <v>0</v>
      </c>
      <c r="DM16" s="6">
        <v>132976</v>
      </c>
      <c r="DN16" s="6">
        <v>6323</v>
      </c>
      <c r="DO16" s="6">
        <v>126653</v>
      </c>
      <c r="DP16" s="1">
        <v>0</v>
      </c>
      <c r="DQ16" s="1">
        <v>0</v>
      </c>
      <c r="DT16" s="1">
        <v>0</v>
      </c>
      <c r="DU16" s="3">
        <v>0.45100365964900002</v>
      </c>
      <c r="DV16" s="5">
        <f t="shared" si="14"/>
        <v>0.90200000000000002</v>
      </c>
      <c r="DW16" s="6">
        <f t="shared" si="15"/>
        <v>1.75</v>
      </c>
      <c r="DX16" s="7">
        <f t="shared" si="16"/>
        <v>34380.008975043274</v>
      </c>
      <c r="DY16" s="8">
        <f t="shared" si="17"/>
        <v>1.5</v>
      </c>
      <c r="DZ16" s="6">
        <f t="shared" si="18"/>
        <v>2.625</v>
      </c>
      <c r="EA16" s="7">
        <f t="shared" si="19"/>
        <v>199464</v>
      </c>
      <c r="EB16" s="7">
        <f t="shared" si="20"/>
        <v>71000</v>
      </c>
      <c r="EC16" s="7">
        <f t="shared" si="21"/>
        <v>162000</v>
      </c>
      <c r="ED16" s="7">
        <f t="shared" si="22"/>
        <v>233000</v>
      </c>
      <c r="EE16" s="7">
        <f t="shared" si="23"/>
        <v>432500</v>
      </c>
    </row>
    <row r="17" spans="1:135" ht="45" x14ac:dyDescent="0.25">
      <c r="A17" s="1">
        <v>179</v>
      </c>
      <c r="B17" s="1" t="s">
        <v>201</v>
      </c>
      <c r="C17" s="1" t="s">
        <v>202</v>
      </c>
      <c r="D17" s="1" t="b">
        <f t="shared" si="2"/>
        <v>1</v>
      </c>
      <c r="E17" s="1" t="str">
        <f t="shared" si="3"/>
        <v>Residential</v>
      </c>
      <c r="F17" s="1">
        <v>3</v>
      </c>
      <c r="G17" s="1">
        <v>0</v>
      </c>
      <c r="H17" s="1">
        <v>0</v>
      </c>
      <c r="I17" s="1">
        <v>-1</v>
      </c>
      <c r="J17" s="1">
        <v>0</v>
      </c>
      <c r="M17" s="1">
        <v>1.7546698186399999E-3</v>
      </c>
      <c r="N17" s="1">
        <v>1.8509840487999999E-7</v>
      </c>
      <c r="O17" s="1">
        <v>301844</v>
      </c>
      <c r="P17" s="1">
        <v>317443</v>
      </c>
      <c r="Q17" s="1">
        <v>1222858</v>
      </c>
      <c r="R17" s="1" t="s">
        <v>306</v>
      </c>
      <c r="W17" s="1">
        <v>20607.766192399999</v>
      </c>
      <c r="X17" s="1">
        <v>597.53232288000004</v>
      </c>
      <c r="Y17" s="1">
        <v>20607.765625</v>
      </c>
      <c r="Z17" s="1">
        <v>597.53232288000004</v>
      </c>
      <c r="AE17" s="1" t="s">
        <v>307</v>
      </c>
      <c r="AF17" s="1">
        <v>1222858</v>
      </c>
      <c r="AG17" s="1" t="s">
        <v>306</v>
      </c>
      <c r="AH17" s="1" t="s">
        <v>308</v>
      </c>
      <c r="AI17" s="1" t="s">
        <v>128</v>
      </c>
      <c r="AJ17" s="1">
        <v>100</v>
      </c>
      <c r="AM17" s="1" t="s">
        <v>309</v>
      </c>
      <c r="AO17" s="1" t="s">
        <v>310</v>
      </c>
      <c r="AP17" s="1" t="s">
        <v>131</v>
      </c>
      <c r="AQ17" s="1" t="s">
        <v>311</v>
      </c>
      <c r="AR17" s="1" t="s">
        <v>133</v>
      </c>
      <c r="AS17" s="1" t="s">
        <v>224</v>
      </c>
      <c r="AT17" s="1" t="s">
        <v>225</v>
      </c>
      <c r="AU17" s="1" t="s">
        <v>210</v>
      </c>
      <c r="AV17" s="1" t="s">
        <v>137</v>
      </c>
      <c r="AW17" s="1" t="s">
        <v>312</v>
      </c>
      <c r="AX17" s="1" t="s">
        <v>313</v>
      </c>
      <c r="BA17" s="1">
        <v>0</v>
      </c>
      <c r="BB17" s="1">
        <v>0</v>
      </c>
      <c r="BC17" s="1" t="s">
        <v>314</v>
      </c>
      <c r="BD17" s="1" t="s">
        <v>187</v>
      </c>
      <c r="BE17" s="1" t="s">
        <v>188</v>
      </c>
      <c r="BF17" s="1" t="s">
        <v>189</v>
      </c>
      <c r="BG17" s="1" t="s">
        <v>130</v>
      </c>
      <c r="BH17" s="1" t="s">
        <v>131</v>
      </c>
      <c r="BI17" s="1" t="s">
        <v>142</v>
      </c>
      <c r="BJ17" s="2" t="s">
        <v>315</v>
      </c>
      <c r="BL17" s="1" t="s">
        <v>144</v>
      </c>
      <c r="BM17" s="1" t="s">
        <v>191</v>
      </c>
      <c r="BN17" s="1" t="s">
        <v>145</v>
      </c>
      <c r="BO17" s="1" t="s">
        <v>192</v>
      </c>
      <c r="BP17" s="1" t="s">
        <v>316</v>
      </c>
      <c r="BQ17" s="1" t="s">
        <v>317</v>
      </c>
      <c r="BR17" s="1" t="s">
        <v>149</v>
      </c>
      <c r="BT17" s="1" t="s">
        <v>305</v>
      </c>
      <c r="BU17" s="1">
        <v>0.5</v>
      </c>
      <c r="BV17" s="1">
        <v>0.5</v>
      </c>
      <c r="BW17" s="1">
        <v>21780</v>
      </c>
      <c r="BX17" s="1">
        <v>21780</v>
      </c>
      <c r="BY17" s="1">
        <v>1616</v>
      </c>
      <c r="BZ17" s="1" t="s">
        <v>151</v>
      </c>
      <c r="CA17" s="1" t="s">
        <v>152</v>
      </c>
      <c r="CB17" s="1" t="s">
        <v>153</v>
      </c>
      <c r="CD17" s="1" t="s">
        <v>154</v>
      </c>
      <c r="CE17" s="1" t="s">
        <v>128</v>
      </c>
      <c r="CF17" s="1">
        <v>1985</v>
      </c>
      <c r="CG17" s="1">
        <v>1955</v>
      </c>
      <c r="CI17" s="1" t="s">
        <v>152</v>
      </c>
      <c r="CL17" s="1">
        <v>1</v>
      </c>
      <c r="CM17" s="1">
        <v>0</v>
      </c>
      <c r="CN17" s="1">
        <v>100</v>
      </c>
      <c r="CO17" s="1" t="s">
        <v>174</v>
      </c>
      <c r="CQ17" s="1" t="s">
        <v>155</v>
      </c>
      <c r="CR17" s="1">
        <v>2019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2018</v>
      </c>
      <c r="DE17" s="6">
        <v>120716</v>
      </c>
      <c r="DF17" s="6">
        <v>0</v>
      </c>
      <c r="DG17" s="6">
        <v>54450</v>
      </c>
      <c r="DH17" s="6">
        <v>0</v>
      </c>
      <c r="DI17" s="6">
        <v>0</v>
      </c>
      <c r="DJ17" s="6">
        <v>0</v>
      </c>
      <c r="DK17" s="6">
        <v>175166</v>
      </c>
      <c r="DL17" s="6">
        <v>0</v>
      </c>
      <c r="DM17" s="6">
        <v>175166</v>
      </c>
      <c r="DN17" s="6">
        <v>99144</v>
      </c>
      <c r="DO17" s="6">
        <v>76022</v>
      </c>
      <c r="DP17" s="1">
        <v>0</v>
      </c>
      <c r="DQ17" s="1">
        <v>0</v>
      </c>
      <c r="DT17" s="1">
        <v>0</v>
      </c>
      <c r="DU17" s="3">
        <v>0.473091138109</v>
      </c>
      <c r="DV17" s="5">
        <f t="shared" si="14"/>
        <v>0.94620000000000004</v>
      </c>
      <c r="DW17" s="6">
        <f t="shared" si="15"/>
        <v>2.5</v>
      </c>
      <c r="DX17" s="7">
        <f t="shared" si="16"/>
        <v>51519.624940070098</v>
      </c>
      <c r="DY17" s="8">
        <f t="shared" si="17"/>
        <v>1.5</v>
      </c>
      <c r="DZ17" s="6">
        <f t="shared" si="18"/>
        <v>3.75</v>
      </c>
      <c r="EA17" s="7">
        <f t="shared" si="19"/>
        <v>262749</v>
      </c>
      <c r="EB17" s="7">
        <f t="shared" si="20"/>
        <v>71000</v>
      </c>
      <c r="EC17" s="7">
        <f t="shared" si="21"/>
        <v>162000</v>
      </c>
      <c r="ED17" s="7">
        <f t="shared" si="22"/>
        <v>233000</v>
      </c>
      <c r="EE17" s="7">
        <f t="shared" si="23"/>
        <v>495800</v>
      </c>
    </row>
    <row r="18" spans="1:135" ht="30" x14ac:dyDescent="0.25">
      <c r="A18" s="1">
        <v>123</v>
      </c>
      <c r="B18" s="1" t="s">
        <v>318</v>
      </c>
      <c r="C18" s="1" t="s">
        <v>319</v>
      </c>
      <c r="D18" s="1" t="b">
        <f t="shared" si="2"/>
        <v>1</v>
      </c>
      <c r="E18" s="1" t="str">
        <f t="shared" si="3"/>
        <v>Business</v>
      </c>
      <c r="F18" s="1">
        <v>2</v>
      </c>
      <c r="G18" s="1">
        <v>0</v>
      </c>
      <c r="H18" s="1">
        <v>0</v>
      </c>
      <c r="I18" s="1">
        <v>-1</v>
      </c>
      <c r="J18" s="1">
        <v>0</v>
      </c>
      <c r="M18" s="1">
        <v>9.9716431788600002E-3</v>
      </c>
      <c r="N18" s="1">
        <v>4.29647991626E-6</v>
      </c>
      <c r="O18" s="1">
        <v>0</v>
      </c>
      <c r="P18" s="1">
        <v>136547</v>
      </c>
      <c r="Q18" s="1">
        <v>2646251</v>
      </c>
      <c r="R18" s="1" t="s">
        <v>320</v>
      </c>
      <c r="W18" s="1">
        <v>41024.582391199998</v>
      </c>
      <c r="X18" s="1">
        <v>845.94492442000001</v>
      </c>
      <c r="Y18" s="1">
        <v>41024.5820313</v>
      </c>
      <c r="Z18" s="1">
        <v>845.94492442000001</v>
      </c>
      <c r="AE18" s="1" t="s">
        <v>321</v>
      </c>
      <c r="AF18" s="1">
        <v>2646251</v>
      </c>
      <c r="AG18" s="1" t="s">
        <v>320</v>
      </c>
      <c r="AH18" s="1" t="s">
        <v>322</v>
      </c>
      <c r="AI18" s="1" t="s">
        <v>128</v>
      </c>
      <c r="AJ18" s="1">
        <v>100</v>
      </c>
      <c r="AK18" s="1" t="s">
        <v>323</v>
      </c>
      <c r="AM18" s="1" t="s">
        <v>324</v>
      </c>
      <c r="AO18" s="1" t="s">
        <v>130</v>
      </c>
      <c r="AP18" s="1" t="s">
        <v>131</v>
      </c>
      <c r="AQ18" s="1" t="s">
        <v>325</v>
      </c>
      <c r="AR18" s="1" t="s">
        <v>133</v>
      </c>
      <c r="AS18" s="1" t="s">
        <v>326</v>
      </c>
      <c r="AT18" s="1" t="s">
        <v>327</v>
      </c>
      <c r="AU18" s="1" t="s">
        <v>328</v>
      </c>
      <c r="AW18" s="1" t="s">
        <v>329</v>
      </c>
      <c r="AX18" s="1" t="s">
        <v>330</v>
      </c>
      <c r="BA18" s="1">
        <v>0</v>
      </c>
      <c r="BB18" s="1">
        <v>0</v>
      </c>
      <c r="BC18" s="1" t="s">
        <v>252</v>
      </c>
      <c r="BD18" s="1" t="s">
        <v>187</v>
      </c>
      <c r="BE18" s="1" t="s">
        <v>188</v>
      </c>
      <c r="BF18" s="1" t="s">
        <v>189</v>
      </c>
      <c r="BG18" s="1" t="s">
        <v>130</v>
      </c>
      <c r="BH18" s="1" t="s">
        <v>131</v>
      </c>
      <c r="BI18" s="1" t="s">
        <v>142</v>
      </c>
      <c r="BJ18" s="2" t="s">
        <v>331</v>
      </c>
      <c r="BK18" s="1" t="s">
        <v>230</v>
      </c>
      <c r="BL18" s="1" t="s">
        <v>144</v>
      </c>
      <c r="BM18" s="1" t="s">
        <v>191</v>
      </c>
      <c r="BO18" s="1" t="s">
        <v>231</v>
      </c>
      <c r="BU18" s="1">
        <v>0.86460000000000004</v>
      </c>
      <c r="BV18" s="1">
        <v>9.7851999999999997</v>
      </c>
      <c r="BW18" s="1">
        <v>37661.980000000003</v>
      </c>
      <c r="BX18" s="1">
        <v>37661.980000000003</v>
      </c>
      <c r="BY18" s="1">
        <v>6344</v>
      </c>
      <c r="BZ18" s="1" t="s">
        <v>196</v>
      </c>
      <c r="CA18" s="1" t="s">
        <v>197</v>
      </c>
      <c r="CB18" s="1" t="s">
        <v>332</v>
      </c>
      <c r="CC18" s="1" t="s">
        <v>333</v>
      </c>
      <c r="CD18" s="1" t="s">
        <v>154</v>
      </c>
      <c r="CE18" s="1" t="s">
        <v>199</v>
      </c>
      <c r="CF18" s="1">
        <v>1980</v>
      </c>
      <c r="CG18" s="1">
        <v>1971</v>
      </c>
      <c r="CI18" s="1" t="s">
        <v>197</v>
      </c>
      <c r="CL18" s="1">
        <v>1</v>
      </c>
      <c r="CM18" s="1">
        <v>0</v>
      </c>
      <c r="CN18" s="1">
        <v>100</v>
      </c>
      <c r="CO18" s="1" t="s">
        <v>174</v>
      </c>
      <c r="CP18" s="1">
        <v>39693</v>
      </c>
      <c r="CQ18" s="1" t="s">
        <v>155</v>
      </c>
      <c r="CR18" s="1">
        <v>2019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2018</v>
      </c>
      <c r="DE18" s="6">
        <v>0</v>
      </c>
      <c r="DF18" s="6">
        <v>44843</v>
      </c>
      <c r="DG18" s="6">
        <v>0</v>
      </c>
      <c r="DH18" s="6">
        <v>21615</v>
      </c>
      <c r="DI18" s="6">
        <v>0</v>
      </c>
      <c r="DJ18" s="6">
        <v>0</v>
      </c>
      <c r="DK18" s="6">
        <v>66458</v>
      </c>
      <c r="DL18" s="6">
        <v>0</v>
      </c>
      <c r="DM18" s="6">
        <v>66458</v>
      </c>
      <c r="DN18" s="6">
        <v>0</v>
      </c>
      <c r="DO18" s="6">
        <v>66458</v>
      </c>
      <c r="DP18" s="1">
        <v>2008</v>
      </c>
      <c r="DQ18" s="1">
        <v>1197626</v>
      </c>
      <c r="DS18" s="1" t="s">
        <v>329</v>
      </c>
      <c r="DT18" s="1">
        <v>1</v>
      </c>
      <c r="DU18" s="3">
        <v>0.94110000000000005</v>
      </c>
      <c r="DV18" s="5">
        <f t="shared" si="14"/>
        <v>1</v>
      </c>
      <c r="DW18" s="6">
        <f t="shared" si="15"/>
        <v>0.57392096751153276</v>
      </c>
      <c r="DX18" s="7">
        <f t="shared" si="16"/>
        <v>23527.497501193506</v>
      </c>
      <c r="DY18" s="8">
        <f t="shared" si="17"/>
        <v>2.2000000000000002</v>
      </c>
      <c r="DZ18" s="6">
        <f t="shared" si="18"/>
        <v>1.5</v>
      </c>
      <c r="EA18" s="7">
        <f t="shared" si="19"/>
        <v>146207.6</v>
      </c>
      <c r="EB18" s="7">
        <f t="shared" si="20"/>
        <v>105000</v>
      </c>
      <c r="EC18" s="7">
        <f t="shared" si="21"/>
        <v>224000</v>
      </c>
      <c r="ED18" s="7">
        <f t="shared" si="22"/>
        <v>329000</v>
      </c>
      <c r="EE18" s="7">
        <f t="shared" si="23"/>
        <v>475300</v>
      </c>
    </row>
    <row r="19" spans="1:135" ht="45" x14ac:dyDescent="0.25">
      <c r="C19" s="1" t="s">
        <v>319</v>
      </c>
      <c r="D19" s="1" t="b">
        <f t="shared" si="2"/>
        <v>1</v>
      </c>
      <c r="E19" s="1" t="str">
        <f t="shared" si="3"/>
        <v>Business</v>
      </c>
      <c r="P19" s="1">
        <v>256261</v>
      </c>
      <c r="Q19" s="1">
        <v>1197591</v>
      </c>
      <c r="R19" s="1" t="s">
        <v>334</v>
      </c>
      <c r="W19" s="1">
        <v>288580.49900000001</v>
      </c>
      <c r="X19" s="1">
        <v>2340.0395874400001</v>
      </c>
      <c r="Y19" s="1">
        <v>288580.503906</v>
      </c>
      <c r="Z19" s="1">
        <v>2340.0395874400001</v>
      </c>
      <c r="AE19" s="1" t="s">
        <v>335</v>
      </c>
      <c r="AF19" s="1">
        <v>1197591</v>
      </c>
      <c r="AG19" s="1" t="s">
        <v>334</v>
      </c>
      <c r="AH19" s="1" t="s">
        <v>322</v>
      </c>
      <c r="AI19" s="1" t="s">
        <v>128</v>
      </c>
      <c r="AJ19" s="1">
        <v>100</v>
      </c>
      <c r="AM19" s="1" t="s">
        <v>324</v>
      </c>
      <c r="AO19" s="1" t="s">
        <v>130</v>
      </c>
      <c r="AP19" s="1" t="s">
        <v>131</v>
      </c>
      <c r="AQ19" s="1" t="s">
        <v>325</v>
      </c>
      <c r="AR19" s="1" t="s">
        <v>133</v>
      </c>
      <c r="AS19" s="1" t="s">
        <v>326</v>
      </c>
      <c r="AT19" s="1" t="s">
        <v>327</v>
      </c>
      <c r="AU19" s="1" t="s">
        <v>328</v>
      </c>
      <c r="AW19" s="1" t="s">
        <v>336</v>
      </c>
      <c r="AX19" s="1" t="s">
        <v>337</v>
      </c>
      <c r="BA19" s="1">
        <v>0</v>
      </c>
      <c r="BB19" s="1">
        <v>0</v>
      </c>
      <c r="BC19" s="1" t="s">
        <v>338</v>
      </c>
      <c r="BD19" s="1" t="s">
        <v>187</v>
      </c>
      <c r="BE19" s="1" t="s">
        <v>188</v>
      </c>
      <c r="BF19" s="1" t="s">
        <v>189</v>
      </c>
      <c r="BG19" s="1" t="s">
        <v>130</v>
      </c>
      <c r="BH19" s="1" t="s">
        <v>131</v>
      </c>
      <c r="BI19" s="1" t="s">
        <v>142</v>
      </c>
      <c r="BJ19" s="2" t="s">
        <v>339</v>
      </c>
      <c r="BK19" s="1" t="s">
        <v>230</v>
      </c>
      <c r="BL19" s="1" t="s">
        <v>144</v>
      </c>
      <c r="BM19" s="1" t="s">
        <v>191</v>
      </c>
      <c r="BO19" s="1" t="s">
        <v>231</v>
      </c>
      <c r="BP19" s="1" t="s">
        <v>340</v>
      </c>
      <c r="BQ19" s="1" t="s">
        <v>341</v>
      </c>
      <c r="BR19" s="1" t="s">
        <v>149</v>
      </c>
      <c r="BS19" s="1">
        <v>37371</v>
      </c>
      <c r="BT19" s="1" t="s">
        <v>342</v>
      </c>
      <c r="BU19" s="1">
        <v>6.2546999999999997</v>
      </c>
      <c r="BV19" s="1">
        <v>9.7851999999999997</v>
      </c>
      <c r="BW19" s="1">
        <v>272454.73</v>
      </c>
      <c r="BX19" s="1">
        <v>272454.73</v>
      </c>
      <c r="BY19" s="1">
        <v>0</v>
      </c>
      <c r="BZ19" s="1" t="s">
        <v>326</v>
      </c>
      <c r="CA19" s="1" t="s">
        <v>343</v>
      </c>
      <c r="CD19" s="1" t="s">
        <v>154</v>
      </c>
      <c r="CE19" s="1" t="s">
        <v>128</v>
      </c>
      <c r="CF19" s="1">
        <v>0</v>
      </c>
      <c r="CG19" s="1">
        <v>0</v>
      </c>
      <c r="CI19" s="1" t="s">
        <v>343</v>
      </c>
      <c r="CL19" s="1">
        <v>0</v>
      </c>
      <c r="CM19" s="1">
        <v>0</v>
      </c>
      <c r="CN19" s="1">
        <v>0</v>
      </c>
      <c r="CO19" s="1" t="s">
        <v>174</v>
      </c>
      <c r="CQ19" s="1" t="s">
        <v>155</v>
      </c>
      <c r="CR19" s="1">
        <v>2019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2018</v>
      </c>
      <c r="DE19" s="6">
        <v>0</v>
      </c>
      <c r="DF19" s="6">
        <v>0</v>
      </c>
      <c r="DG19" s="6">
        <v>0</v>
      </c>
      <c r="DH19" s="6">
        <v>156368</v>
      </c>
      <c r="DI19" s="6">
        <v>0</v>
      </c>
      <c r="DJ19" s="6">
        <v>0</v>
      </c>
      <c r="DK19" s="6">
        <v>156368</v>
      </c>
      <c r="DL19" s="6">
        <v>0</v>
      </c>
      <c r="DM19" s="6">
        <v>156368</v>
      </c>
      <c r="DN19" s="6">
        <v>0</v>
      </c>
      <c r="DO19" s="6">
        <v>156368</v>
      </c>
      <c r="DP19" s="1">
        <v>0</v>
      </c>
      <c r="DQ19" s="1">
        <v>0</v>
      </c>
      <c r="DT19" s="1">
        <v>0</v>
      </c>
      <c r="DU19" s="3">
        <v>6.6204000000000001</v>
      </c>
      <c r="DV19" s="5">
        <f t="shared" si="14"/>
        <v>1</v>
      </c>
      <c r="DW19" s="6">
        <f t="shared" si="15"/>
        <v>0.57392286784670621</v>
      </c>
      <c r="DX19" s="7">
        <f t="shared" si="16"/>
        <v>165510.53044897405</v>
      </c>
      <c r="DY19" s="8">
        <f t="shared" si="17"/>
        <v>2.2000000000000002</v>
      </c>
      <c r="DZ19" s="6">
        <f t="shared" si="18"/>
        <v>1.5</v>
      </c>
      <c r="EA19" s="7">
        <f t="shared" si="19"/>
        <v>344009.60000000003</v>
      </c>
      <c r="EB19" s="7">
        <f t="shared" si="20"/>
        <v>105000</v>
      </c>
      <c r="EC19" s="7">
        <f t="shared" si="21"/>
        <v>224000</v>
      </c>
      <c r="ED19" s="7">
        <f t="shared" si="22"/>
        <v>329000</v>
      </c>
      <c r="EE19" s="7">
        <f t="shared" si="23"/>
        <v>673100</v>
      </c>
    </row>
    <row r="20" spans="1:135" ht="30" x14ac:dyDescent="0.25">
      <c r="C20" s="1" t="s">
        <v>319</v>
      </c>
      <c r="D20" s="1" t="b">
        <f t="shared" si="2"/>
        <v>1</v>
      </c>
      <c r="E20" s="1" t="str">
        <f t="shared" si="3"/>
        <v>Business</v>
      </c>
      <c r="P20" s="1">
        <v>125536</v>
      </c>
      <c r="Q20" s="1">
        <v>1197564</v>
      </c>
      <c r="R20" s="1" t="s">
        <v>344</v>
      </c>
      <c r="W20" s="1">
        <v>109358.710995</v>
      </c>
      <c r="X20" s="1">
        <v>1574.59842501</v>
      </c>
      <c r="Y20" s="1">
        <v>109358.710938</v>
      </c>
      <c r="Z20" s="1">
        <v>1574.59842501</v>
      </c>
      <c r="AC20" s="1" t="s">
        <v>257</v>
      </c>
      <c r="AD20" s="1">
        <v>43468</v>
      </c>
      <c r="AE20" s="1" t="s">
        <v>345</v>
      </c>
      <c r="AF20" s="1">
        <v>1197564</v>
      </c>
      <c r="AG20" s="1" t="s">
        <v>344</v>
      </c>
      <c r="AH20" s="1" t="s">
        <v>322</v>
      </c>
      <c r="AI20" s="1" t="s">
        <v>128</v>
      </c>
      <c r="AJ20" s="1">
        <v>100</v>
      </c>
      <c r="AM20" s="1" t="s">
        <v>324</v>
      </c>
      <c r="AO20" s="1" t="s">
        <v>130</v>
      </c>
      <c r="AP20" s="1" t="s">
        <v>131</v>
      </c>
      <c r="AQ20" s="1" t="s">
        <v>325</v>
      </c>
      <c r="AR20" s="1" t="s">
        <v>133</v>
      </c>
      <c r="AS20" s="1" t="s">
        <v>326</v>
      </c>
      <c r="AT20" s="1" t="s">
        <v>327</v>
      </c>
      <c r="AU20" s="1" t="s">
        <v>328</v>
      </c>
      <c r="AW20" s="1" t="s">
        <v>137</v>
      </c>
      <c r="AX20" s="1" t="s">
        <v>346</v>
      </c>
      <c r="BA20" s="1">
        <v>0</v>
      </c>
      <c r="BB20" s="1">
        <v>0</v>
      </c>
      <c r="BD20" s="1" t="s">
        <v>187</v>
      </c>
      <c r="BE20" s="1" t="s">
        <v>188</v>
      </c>
      <c r="BF20" s="1" t="s">
        <v>189</v>
      </c>
      <c r="BG20" s="1" t="s">
        <v>130</v>
      </c>
      <c r="BH20" s="1" t="s">
        <v>131</v>
      </c>
      <c r="BI20" s="1" t="s">
        <v>142</v>
      </c>
      <c r="BJ20" s="2" t="s">
        <v>347</v>
      </c>
      <c r="BK20" s="1" t="s">
        <v>230</v>
      </c>
      <c r="BL20" s="1" t="s">
        <v>144</v>
      </c>
      <c r="BM20" s="1" t="s">
        <v>191</v>
      </c>
      <c r="BO20" s="1" t="s">
        <v>231</v>
      </c>
      <c r="BP20" s="1" t="s">
        <v>340</v>
      </c>
      <c r="BQ20" s="1" t="s">
        <v>341</v>
      </c>
      <c r="BR20" s="1" t="s">
        <v>149</v>
      </c>
      <c r="BS20" s="1">
        <v>37371</v>
      </c>
      <c r="BT20" s="1" t="s">
        <v>342</v>
      </c>
      <c r="BU20" s="1">
        <v>2.6659000000000002</v>
      </c>
      <c r="BV20" s="1">
        <v>9.7851999999999997</v>
      </c>
      <c r="BW20" s="1">
        <v>116126.6</v>
      </c>
      <c r="BX20" s="1">
        <v>116126.6</v>
      </c>
      <c r="BY20" s="1">
        <v>0</v>
      </c>
      <c r="BZ20" s="1" t="s">
        <v>326</v>
      </c>
      <c r="CA20" s="1" t="s">
        <v>348</v>
      </c>
      <c r="CD20" s="1" t="s">
        <v>154</v>
      </c>
      <c r="CE20" s="1" t="s">
        <v>199</v>
      </c>
      <c r="CF20" s="1">
        <v>0</v>
      </c>
      <c r="CG20" s="1">
        <v>0</v>
      </c>
      <c r="CI20" s="1" t="s">
        <v>348</v>
      </c>
      <c r="CL20" s="1">
        <v>0</v>
      </c>
      <c r="CM20" s="1">
        <v>0</v>
      </c>
      <c r="CN20" s="1">
        <v>0</v>
      </c>
      <c r="CO20" s="1" t="s">
        <v>174</v>
      </c>
      <c r="CQ20" s="1" t="s">
        <v>155</v>
      </c>
      <c r="CR20" s="1">
        <v>2019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2018</v>
      </c>
      <c r="DE20" s="6">
        <v>0</v>
      </c>
      <c r="DF20" s="6">
        <v>0</v>
      </c>
      <c r="DG20" s="6">
        <v>0</v>
      </c>
      <c r="DH20" s="6">
        <v>66648</v>
      </c>
      <c r="DI20" s="6">
        <v>0</v>
      </c>
      <c r="DJ20" s="6">
        <v>0</v>
      </c>
      <c r="DK20" s="6">
        <v>66648</v>
      </c>
      <c r="DL20" s="6">
        <v>0</v>
      </c>
      <c r="DM20" s="6">
        <v>66648</v>
      </c>
      <c r="DN20" s="6">
        <v>0</v>
      </c>
      <c r="DO20" s="6">
        <v>66648</v>
      </c>
      <c r="DP20" s="1">
        <v>0</v>
      </c>
      <c r="DQ20" s="1">
        <v>0</v>
      </c>
      <c r="DT20" s="1">
        <v>0</v>
      </c>
      <c r="DU20" s="3">
        <v>2.4700000000000002</v>
      </c>
      <c r="DV20" s="5">
        <f t="shared" si="14"/>
        <v>0.92649999999999999</v>
      </c>
      <c r="DW20" s="6">
        <f t="shared" si="15"/>
        <v>0.57392535388102295</v>
      </c>
      <c r="DX20" s="7">
        <f t="shared" si="16"/>
        <v>61750.465385191688</v>
      </c>
      <c r="DY20" s="8">
        <f t="shared" si="17"/>
        <v>2.2000000000000002</v>
      </c>
      <c r="DZ20" s="6">
        <f t="shared" si="18"/>
        <v>1.5</v>
      </c>
      <c r="EA20" s="7">
        <f t="shared" si="19"/>
        <v>146625.60000000001</v>
      </c>
      <c r="EB20" s="7">
        <f t="shared" si="20"/>
        <v>105000</v>
      </c>
      <c r="EC20" s="7">
        <f t="shared" si="21"/>
        <v>224000</v>
      </c>
      <c r="ED20" s="7">
        <f t="shared" si="22"/>
        <v>329000</v>
      </c>
      <c r="EE20" s="7">
        <f t="shared" si="23"/>
        <v>475700</v>
      </c>
    </row>
    <row r="21" spans="1:135" ht="30" x14ac:dyDescent="0.25">
      <c r="C21" s="1" t="s">
        <v>319</v>
      </c>
      <c r="D21" s="1" t="b">
        <f t="shared" si="2"/>
        <v>1</v>
      </c>
      <c r="E21" s="1" t="str">
        <f t="shared" si="3"/>
        <v>Business</v>
      </c>
      <c r="P21" s="1">
        <v>2392</v>
      </c>
      <c r="Q21" s="1">
        <v>2646456</v>
      </c>
      <c r="R21" s="1" t="s">
        <v>349</v>
      </c>
      <c r="W21" s="1">
        <v>39449.539292000001</v>
      </c>
      <c r="X21" s="1">
        <v>826.49149158</v>
      </c>
      <c r="Y21" s="1">
        <v>39449.5371094</v>
      </c>
      <c r="Z21" s="1">
        <v>826.49149158</v>
      </c>
      <c r="AE21" s="1" t="s">
        <v>350</v>
      </c>
      <c r="AF21" s="1">
        <v>2646456</v>
      </c>
      <c r="AG21" s="1" t="s">
        <v>349</v>
      </c>
      <c r="AH21" s="1" t="s">
        <v>351</v>
      </c>
      <c r="AI21" s="1" t="s">
        <v>128</v>
      </c>
      <c r="AJ21" s="1">
        <v>100</v>
      </c>
      <c r="AM21" s="1" t="s">
        <v>324</v>
      </c>
      <c r="AO21" s="1" t="s">
        <v>130</v>
      </c>
      <c r="AP21" s="1" t="s">
        <v>131</v>
      </c>
      <c r="AQ21" s="1" t="s">
        <v>325</v>
      </c>
      <c r="AR21" s="1" t="s">
        <v>133</v>
      </c>
      <c r="AS21" s="1" t="s">
        <v>326</v>
      </c>
      <c r="AT21" s="1" t="s">
        <v>327</v>
      </c>
      <c r="AU21" s="1" t="s">
        <v>328</v>
      </c>
      <c r="AW21" s="1" t="s">
        <v>352</v>
      </c>
      <c r="AX21" s="1" t="s">
        <v>353</v>
      </c>
      <c r="BA21" s="1">
        <v>0</v>
      </c>
      <c r="BB21" s="1">
        <v>0</v>
      </c>
      <c r="BD21" s="1" t="s">
        <v>187</v>
      </c>
      <c r="BE21" s="1" t="s">
        <v>188</v>
      </c>
      <c r="BF21" s="1" t="s">
        <v>189</v>
      </c>
      <c r="BG21" s="1" t="s">
        <v>130</v>
      </c>
      <c r="BH21" s="1" t="s">
        <v>131</v>
      </c>
      <c r="BI21" s="1" t="s">
        <v>142</v>
      </c>
      <c r="BJ21" s="2" t="s">
        <v>347</v>
      </c>
      <c r="BL21" s="1" t="s">
        <v>144</v>
      </c>
      <c r="BM21" s="1" t="s">
        <v>191</v>
      </c>
      <c r="BO21" s="1" t="s">
        <v>192</v>
      </c>
      <c r="BU21" s="1">
        <v>0.75</v>
      </c>
      <c r="BV21" s="1">
        <v>0.75</v>
      </c>
      <c r="BW21" s="1">
        <v>32670</v>
      </c>
      <c r="BX21" s="1">
        <v>32670</v>
      </c>
      <c r="BY21" s="1">
        <v>0</v>
      </c>
      <c r="BZ21" s="1" t="s">
        <v>326</v>
      </c>
      <c r="CA21" s="1" t="s">
        <v>354</v>
      </c>
      <c r="CD21" s="1" t="s">
        <v>154</v>
      </c>
      <c r="CE21" s="1" t="s">
        <v>199</v>
      </c>
      <c r="CF21" s="1">
        <v>0</v>
      </c>
      <c r="CG21" s="1">
        <v>0</v>
      </c>
      <c r="CI21" s="1" t="s">
        <v>354</v>
      </c>
      <c r="CL21" s="1">
        <v>0</v>
      </c>
      <c r="CM21" s="1">
        <v>0</v>
      </c>
      <c r="CN21" s="1">
        <v>0</v>
      </c>
      <c r="CO21" s="1" t="s">
        <v>174</v>
      </c>
      <c r="CP21" s="1">
        <v>39696</v>
      </c>
      <c r="CQ21" s="1" t="s">
        <v>155</v>
      </c>
      <c r="CR21" s="1">
        <v>2019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2018</v>
      </c>
      <c r="DE21" s="6">
        <v>0</v>
      </c>
      <c r="DF21" s="6">
        <v>0</v>
      </c>
      <c r="DG21" s="6">
        <v>0</v>
      </c>
      <c r="DH21" s="6">
        <v>114345</v>
      </c>
      <c r="DI21" s="6">
        <v>0</v>
      </c>
      <c r="DJ21" s="6">
        <v>0</v>
      </c>
      <c r="DK21" s="6">
        <v>114345</v>
      </c>
      <c r="DL21" s="6">
        <v>0</v>
      </c>
      <c r="DM21" s="6">
        <v>114345</v>
      </c>
      <c r="DN21" s="6">
        <v>0</v>
      </c>
      <c r="DO21" s="6">
        <v>114345</v>
      </c>
      <c r="DP21" s="1">
        <v>2008</v>
      </c>
      <c r="DQ21" s="1">
        <v>1197635</v>
      </c>
      <c r="DS21" s="1" t="s">
        <v>352</v>
      </c>
      <c r="DT21" s="1">
        <v>1</v>
      </c>
      <c r="DU21" s="3">
        <v>0.90559999999999996</v>
      </c>
      <c r="DV21" s="5">
        <f t="shared" si="14"/>
        <v>1</v>
      </c>
      <c r="DW21" s="6">
        <f t="shared" si="15"/>
        <v>3.5</v>
      </c>
      <c r="DX21" s="7">
        <f t="shared" si="16"/>
        <v>138067.77600000001</v>
      </c>
      <c r="DY21" s="8">
        <f t="shared" si="17"/>
        <v>2.2000000000000002</v>
      </c>
      <c r="DZ21" s="6">
        <f t="shared" si="18"/>
        <v>7.7000000000000011</v>
      </c>
      <c r="EA21" s="7">
        <f t="shared" si="19"/>
        <v>251559.00000000003</v>
      </c>
      <c r="EB21" s="7">
        <f t="shared" si="20"/>
        <v>105000</v>
      </c>
      <c r="EC21" s="7">
        <f t="shared" si="21"/>
        <v>224000</v>
      </c>
      <c r="ED21" s="7">
        <f t="shared" si="22"/>
        <v>329000</v>
      </c>
      <c r="EE21" s="7">
        <f t="shared" si="23"/>
        <v>580600</v>
      </c>
    </row>
    <row r="22" spans="1:135" x14ac:dyDescent="0.25">
      <c r="EE22" s="9">
        <f>SUM(EE2:EE21)</f>
        <v>7759300</v>
      </c>
    </row>
  </sheetData>
  <autoFilter ref="A1:EE22" xr:uid="{2BB4C414-09D7-4A37-8847-8333899C26C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Red_CR_559_to_Hunt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2019-04-25T18:31:28Z</dcterms:created>
  <dcterms:modified xsi:type="dcterms:W3CDTF">2019-04-29T18:00:49Z</dcterms:modified>
</cp:coreProperties>
</file>