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williams\Documents\US380\Cost Estimates\ROW Spreadsheets\2019 Public Meetings\Impacts\"/>
    </mc:Choice>
  </mc:AlternateContent>
  <xr:revisionPtr revIDLastSave="0" documentId="13_ncr:1_{2B994053-814D-474D-A72C-BE5CF8B5C83F}" xr6:coauthVersionLast="43" xr6:coauthVersionMax="43" xr10:uidLastSave="{00000000-0000-0000-0000-000000000000}"/>
  <bookViews>
    <workbookView xWindow="2160" yWindow="2790" windowWidth="21600" windowHeight="11385" xr2:uid="{00000000-000D-0000-FFFF-FFFF00000000}"/>
  </bookViews>
  <sheets>
    <sheet name="Red_US_75_to_FM_1827" sheetId="1" r:id="rId1"/>
    <sheet name="Sheet1" sheetId="2" r:id="rId2"/>
  </sheets>
  <definedNames>
    <definedName name="_xlnm.Database">Red_US_75_to_FM_1827!$A$1:$DU$18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A2" i="1" l="1"/>
  <c r="DX2" i="1"/>
  <c r="EB2" i="1" s="1"/>
  <c r="EB6" i="1"/>
  <c r="EB7" i="1"/>
  <c r="EB8" i="1"/>
  <c r="EB9" i="1"/>
  <c r="EB10" i="1"/>
  <c r="EB11" i="1"/>
  <c r="EB12" i="1"/>
  <c r="EB13" i="1"/>
  <c r="EB14" i="1"/>
  <c r="EB15" i="1"/>
  <c r="EB16" i="1"/>
  <c r="EB17" i="1"/>
  <c r="EB18" i="1"/>
  <c r="EB4" i="1"/>
  <c r="EB5" i="1"/>
  <c r="EB3" i="1"/>
  <c r="DV11" i="1" l="1"/>
  <c r="DW11" i="1"/>
  <c r="DX11" i="1"/>
  <c r="DY11" i="1"/>
  <c r="DZ11" i="1"/>
  <c r="EA11" i="1"/>
  <c r="ED11" i="1"/>
  <c r="EC11" i="1"/>
  <c r="DV12" i="1"/>
  <c r="DW12" i="1"/>
  <c r="DX12" i="1"/>
  <c r="DY12" i="1"/>
  <c r="DZ12" i="1"/>
  <c r="EA12" i="1"/>
  <c r="ED12" i="1"/>
  <c r="EC12" i="1"/>
  <c r="DV13" i="1"/>
  <c r="DW13" i="1"/>
  <c r="DX13" i="1"/>
  <c r="DY13" i="1"/>
  <c r="DZ13" i="1" s="1"/>
  <c r="ED13" i="1"/>
  <c r="EC13" i="1"/>
  <c r="DV14" i="1"/>
  <c r="DW14" i="1"/>
  <c r="DZ14" i="1" s="1"/>
  <c r="DX14" i="1"/>
  <c r="DY14" i="1"/>
  <c r="EA14" i="1" s="1"/>
  <c r="EC14" i="1"/>
  <c r="ED14" i="1"/>
  <c r="DV15" i="1"/>
  <c r="DW15" i="1"/>
  <c r="DX15" i="1"/>
  <c r="DY15" i="1"/>
  <c r="DZ15" i="1"/>
  <c r="EA15" i="1"/>
  <c r="ED15" i="1"/>
  <c r="EC15" i="1"/>
  <c r="DV16" i="1"/>
  <c r="DW16" i="1"/>
  <c r="DX16" i="1"/>
  <c r="DY16" i="1"/>
  <c r="DZ16" i="1"/>
  <c r="EA16" i="1"/>
  <c r="ED16" i="1"/>
  <c r="EC16" i="1"/>
  <c r="DV17" i="1"/>
  <c r="DW17" i="1"/>
  <c r="DX17" i="1"/>
  <c r="DY17" i="1"/>
  <c r="DZ17" i="1" s="1"/>
  <c r="ED17" i="1"/>
  <c r="EC17" i="1"/>
  <c r="DV18" i="1"/>
  <c r="DW18" i="1"/>
  <c r="DZ18" i="1" s="1"/>
  <c r="DX18" i="1"/>
  <c r="DY18" i="1"/>
  <c r="EA18" i="1" s="1"/>
  <c r="EE18" i="1" s="1"/>
  <c r="EC18" i="1"/>
  <c r="ED18" i="1"/>
  <c r="DV3" i="1"/>
  <c r="DW3" i="1"/>
  <c r="DX3" i="1"/>
  <c r="DY3" i="1"/>
  <c r="DZ3" i="1"/>
  <c r="EA3" i="1"/>
  <c r="ED3" i="1"/>
  <c r="EC3" i="1"/>
  <c r="DV4" i="1"/>
  <c r="DW4" i="1"/>
  <c r="DX4" i="1"/>
  <c r="DY4" i="1"/>
  <c r="DZ4" i="1"/>
  <c r="EA4" i="1"/>
  <c r="ED4" i="1"/>
  <c r="EC4" i="1"/>
  <c r="DV5" i="1"/>
  <c r="DW5" i="1"/>
  <c r="DZ5" i="1" s="1"/>
  <c r="DX5" i="1"/>
  <c r="DY5" i="1"/>
  <c r="EA5" i="1" s="1"/>
  <c r="EC5" i="1"/>
  <c r="ED5" i="1"/>
  <c r="DV6" i="1"/>
  <c r="DW6" i="1"/>
  <c r="DZ6" i="1" s="1"/>
  <c r="DX6" i="1"/>
  <c r="DY6" i="1"/>
  <c r="EA6" i="1"/>
  <c r="EC6" i="1"/>
  <c r="ED6" i="1"/>
  <c r="EE6" i="1"/>
  <c r="DV7" i="1"/>
  <c r="DW7" i="1"/>
  <c r="DX7" i="1"/>
  <c r="DY7" i="1"/>
  <c r="DZ7" i="1"/>
  <c r="EA7" i="1"/>
  <c r="ED7" i="1"/>
  <c r="EC7" i="1"/>
  <c r="DV8" i="1"/>
  <c r="DW8" i="1"/>
  <c r="DX8" i="1"/>
  <c r="DY8" i="1"/>
  <c r="DZ8" i="1"/>
  <c r="EA8" i="1"/>
  <c r="ED8" i="1"/>
  <c r="EC8" i="1"/>
  <c r="DV9" i="1"/>
  <c r="DW9" i="1"/>
  <c r="DZ9" i="1" s="1"/>
  <c r="DX9" i="1"/>
  <c r="DY9" i="1"/>
  <c r="EA9" i="1" s="1"/>
  <c r="EC9" i="1"/>
  <c r="ED9" i="1"/>
  <c r="DV10" i="1"/>
  <c r="DW10" i="1"/>
  <c r="DZ10" i="1" s="1"/>
  <c r="DX10" i="1"/>
  <c r="DY10" i="1"/>
  <c r="EA10" i="1"/>
  <c r="EC10" i="1"/>
  <c r="ED10" i="1"/>
  <c r="EE10" i="1"/>
  <c r="DZ2" i="1"/>
  <c r="DW2" i="1"/>
  <c r="DV2" i="1"/>
  <c r="EC2" i="1"/>
  <c r="ED2" i="1"/>
  <c r="DY2" i="1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2" i="1"/>
  <c r="E2" i="1"/>
  <c r="EE9" i="1" l="1"/>
  <c r="EE14" i="1"/>
  <c r="EE5" i="1"/>
  <c r="EE12" i="1"/>
  <c r="EE11" i="1"/>
  <c r="EE16" i="1"/>
  <c r="EE15" i="1"/>
  <c r="EA17" i="1"/>
  <c r="EE17" i="1" s="1"/>
  <c r="EA13" i="1"/>
  <c r="EE13" i="1" s="1"/>
  <c r="EE7" i="1"/>
  <c r="EE3" i="1"/>
  <c r="EE8" i="1"/>
  <c r="EE4" i="1"/>
  <c r="EE2" i="1"/>
  <c r="EE19" i="1" l="1"/>
</calcChain>
</file>

<file path=xl/sharedStrings.xml><?xml version="1.0" encoding="utf-8"?>
<sst xmlns="http://schemas.openxmlformats.org/spreadsheetml/2006/main" count="817" uniqueCount="400">
  <si>
    <t>OID_1</t>
  </si>
  <si>
    <t>Name</t>
  </si>
  <si>
    <t>FolderPath</t>
  </si>
  <si>
    <t>SymbolID</t>
  </si>
  <si>
    <t>AltMode</t>
  </si>
  <si>
    <t>Base</t>
  </si>
  <si>
    <t>Clamped</t>
  </si>
  <si>
    <t>Extruded</t>
  </si>
  <si>
    <t>Snippet</t>
  </si>
  <si>
    <t>PopupInfo</t>
  </si>
  <si>
    <t>Shape_Leng</t>
  </si>
  <si>
    <t>Shape_Area</t>
  </si>
  <si>
    <t>FID_1</t>
  </si>
  <si>
    <t>OBJECTID</t>
  </si>
  <si>
    <t>PROP_ID</t>
  </si>
  <si>
    <t>X_REF</t>
  </si>
  <si>
    <t>M_DATE</t>
  </si>
  <si>
    <t>SHARED_CAD</t>
  </si>
  <si>
    <t>SHARED_PRO</t>
  </si>
  <si>
    <t>DEEDNOTES</t>
  </si>
  <si>
    <t>SHAPE_STAr</t>
  </si>
  <si>
    <t>SHAPE_STLe</t>
  </si>
  <si>
    <t>Shape_ST_1</t>
  </si>
  <si>
    <t>Shape_ST_2</t>
  </si>
  <si>
    <t>created_us</t>
  </si>
  <si>
    <t>created_da</t>
  </si>
  <si>
    <t>last_edite</t>
  </si>
  <si>
    <t>last_edi_1</t>
  </si>
  <si>
    <t>GlobalID</t>
  </si>
  <si>
    <t>prop_id_1</t>
  </si>
  <si>
    <t>geo_id</t>
  </si>
  <si>
    <t>file_as_na</t>
  </si>
  <si>
    <t>confidenti</t>
  </si>
  <si>
    <t>pct_owners</t>
  </si>
  <si>
    <t>dba_name</t>
  </si>
  <si>
    <t>addr_line1</t>
  </si>
  <si>
    <t>addr_line2</t>
  </si>
  <si>
    <t>addr_line3</t>
  </si>
  <si>
    <t>addr_city</t>
  </si>
  <si>
    <t>addr_state</t>
  </si>
  <si>
    <t>addr_zip</t>
  </si>
  <si>
    <t>ml_deliver</t>
  </si>
  <si>
    <t>abs_subdv_</t>
  </si>
  <si>
    <t>abs_subdv1</t>
  </si>
  <si>
    <t>abs_subd_1</t>
  </si>
  <si>
    <t>block</t>
  </si>
  <si>
    <t>tract_or_l</t>
  </si>
  <si>
    <t>legal_desc</t>
  </si>
  <si>
    <t>legal_de_1</t>
  </si>
  <si>
    <t>mapsco</t>
  </si>
  <si>
    <t>udi_parent</t>
  </si>
  <si>
    <t>condo_pct</t>
  </si>
  <si>
    <t>situs_num</t>
  </si>
  <si>
    <t>situs_stre</t>
  </si>
  <si>
    <t>situs_st_1</t>
  </si>
  <si>
    <t>situs_st_2</t>
  </si>
  <si>
    <t>situs_city</t>
  </si>
  <si>
    <t>situs_stat</t>
  </si>
  <si>
    <t>situs_zip</t>
  </si>
  <si>
    <t>situs_disp</t>
  </si>
  <si>
    <t>city</t>
  </si>
  <si>
    <t>school</t>
  </si>
  <si>
    <t>tif</t>
  </si>
  <si>
    <t>exemptions</t>
  </si>
  <si>
    <t>all_entiti</t>
  </si>
  <si>
    <t>deed_book_</t>
  </si>
  <si>
    <t>deed_book1</t>
  </si>
  <si>
    <t>deed_num</t>
  </si>
  <si>
    <t>deed_dt</t>
  </si>
  <si>
    <t>deed_type_</t>
  </si>
  <si>
    <t>legal_acre</t>
  </si>
  <si>
    <t>eff_size_a</t>
  </si>
  <si>
    <t>land_sqft</t>
  </si>
  <si>
    <t>land_total</t>
  </si>
  <si>
    <t>living_are</t>
  </si>
  <si>
    <t>hood_cd</t>
  </si>
  <si>
    <t>state_cd</t>
  </si>
  <si>
    <t>class_cd</t>
  </si>
  <si>
    <t>property_u</t>
  </si>
  <si>
    <t>prop_type_</t>
  </si>
  <si>
    <t>commercial</t>
  </si>
  <si>
    <t>eff_yr_blt</t>
  </si>
  <si>
    <t>yr_blt</t>
  </si>
  <si>
    <t>zoning</t>
  </si>
  <si>
    <t>land_type_</t>
  </si>
  <si>
    <t>beds</t>
  </si>
  <si>
    <t>baths</t>
  </si>
  <si>
    <t>stories</t>
  </si>
  <si>
    <t>units</t>
  </si>
  <si>
    <t>percent_co</t>
  </si>
  <si>
    <t>pool</t>
  </si>
  <si>
    <t>prop_creat</t>
  </si>
  <si>
    <t>property_s</t>
  </si>
  <si>
    <t>curr_val_y</t>
  </si>
  <si>
    <t>curr_imprv</t>
  </si>
  <si>
    <t>curr_imp_1</t>
  </si>
  <si>
    <t>curr_land_</t>
  </si>
  <si>
    <t>curr_land1</t>
  </si>
  <si>
    <t>curr_ag_us</t>
  </si>
  <si>
    <t>curr_ag_ma</t>
  </si>
  <si>
    <t>curr_marke</t>
  </si>
  <si>
    <t>curr_ag_lo</t>
  </si>
  <si>
    <t>curr_appra</t>
  </si>
  <si>
    <t>curr_ten_p</t>
  </si>
  <si>
    <t>curr_asses</t>
  </si>
  <si>
    <t>cert_val_y</t>
  </si>
  <si>
    <t>cert_imprv</t>
  </si>
  <si>
    <t>cert_imp_1</t>
  </si>
  <si>
    <t>cert_land_</t>
  </si>
  <si>
    <t>cert_land1</t>
  </si>
  <si>
    <t>cert_ag_us</t>
  </si>
  <si>
    <t>cert_ag_ma</t>
  </si>
  <si>
    <t>cert_marke</t>
  </si>
  <si>
    <t>cert_ag_lo</t>
  </si>
  <si>
    <t>cert_appra</t>
  </si>
  <si>
    <t>cert_ten_p</t>
  </si>
  <si>
    <t>cert_asses</t>
  </si>
  <si>
    <t>parent_yea</t>
  </si>
  <si>
    <t>parent_id</t>
  </si>
  <si>
    <t>parent_blo</t>
  </si>
  <si>
    <t>parent_tra</t>
  </si>
  <si>
    <t>parent_acr</t>
  </si>
  <si>
    <t>ROW_Acreag</t>
  </si>
  <si>
    <t>Style9</t>
  </si>
  <si>
    <t>Red A + Red D FULL Impacts/Levels/Residential Impacts - Each</t>
  </si>
  <si>
    <t>R-6157-003-1170-1</t>
  </si>
  <si>
    <t>{C1280B6C-66A4-49DF-8B65-226EB10BF9EE}</t>
  </si>
  <si>
    <t>PATEL MALTI</t>
  </si>
  <si>
    <t>F</t>
  </si>
  <si>
    <t>2236 E UNIVERSITY DR</t>
  </si>
  <si>
    <t>MCKINNEY</t>
  </si>
  <si>
    <t>TX</t>
  </si>
  <si>
    <t>75069-0901</t>
  </si>
  <si>
    <t>Y</t>
  </si>
  <si>
    <t>A0157</t>
  </si>
  <si>
    <t>C0157-3</t>
  </si>
  <si>
    <t>H T CHENOWETH SURVEY</t>
  </si>
  <si>
    <t>3</t>
  </si>
  <si>
    <t>117</t>
  </si>
  <si>
    <t>ABS A0157 H T CHENOWETH SURVEY, SHEET 3, TRACT 117, 10.0 ACRES</t>
  </si>
  <si>
    <t>2236</t>
  </si>
  <si>
    <t>E</t>
  </si>
  <si>
    <t>UNIVERSITY</t>
  </si>
  <si>
    <t>DR</t>
  </si>
  <si>
    <t>75069</t>
  </si>
  <si>
    <t>2236 E UNIVERSITY DR _x000D_
MCKINNEY, TX 75069</t>
  </si>
  <si>
    <t>CMC</t>
  </si>
  <si>
    <t>SMC</t>
  </si>
  <si>
    <t>TMC2</t>
  </si>
  <si>
    <t>HS</t>
  </si>
  <si>
    <t>CAD, CMC, GCN, JCN, SMC, TMC2</t>
  </si>
  <si>
    <t>20140602000549850</t>
  </si>
  <si>
    <t>SWD</t>
  </si>
  <si>
    <t>SMCV8-10+</t>
  </si>
  <si>
    <t>E1</t>
  </si>
  <si>
    <t>RV9</t>
  </si>
  <si>
    <t>R</t>
  </si>
  <si>
    <t>D1IP</t>
  </si>
  <si>
    <t>InProgress</t>
  </si>
  <si>
    <t>R-6157-003-3240-1</t>
  </si>
  <si>
    <t>{C53CF1F0-961E-4B0E-9901-B04F1D4E6B75}</t>
  </si>
  <si>
    <t>SERENO CARLOS</t>
  </si>
  <si>
    <t>2425 COUNTY ROAD 564</t>
  </si>
  <si>
    <t>PRINCETON</t>
  </si>
  <si>
    <t>75407-2559</t>
  </si>
  <si>
    <t>324</t>
  </si>
  <si>
    <t>ABS A0157 H T CHENOWETH SURVEY, SHEET 3, TRACT 324, 1.279 ACRES</t>
  </si>
  <si>
    <t>2258</t>
  </si>
  <si>
    <t>2258 E UNIVERSITY DR _x000D_
MCKINNEY, TX 75069</t>
  </si>
  <si>
    <t>20120821001039790</t>
  </si>
  <si>
    <t>WD</t>
  </si>
  <si>
    <t>SMCRF</t>
  </si>
  <si>
    <t>A1</t>
  </si>
  <si>
    <t>RF3</t>
  </si>
  <si>
    <t>2</t>
  </si>
  <si>
    <t>N</t>
  </si>
  <si>
    <t>Style1</t>
  </si>
  <si>
    <t>Red A + Red D FULL Impacts/Levels/Business - Impacts - Each</t>
  </si>
  <si>
    <t>R-6157-003-3960-1</t>
  </si>
  <si>
    <t>{91672B93-EB94-4C0B-8F05-58D37FE2BFF0}</t>
  </si>
  <si>
    <t>MONARCH GROUP LLC</t>
  </si>
  <si>
    <t>LONE STAR WRECKER</t>
  </si>
  <si>
    <t>5100 ELDORADO PKWY STE 102</t>
  </si>
  <si>
    <t>75070-9127</t>
  </si>
  <si>
    <t>396</t>
  </si>
  <si>
    <t>ABS A0157 H T CHENOWETH SURVEY, SHEET 3, TRACT 396, 3.005 ACRES</t>
  </si>
  <si>
    <t>2343</t>
  </si>
  <si>
    <t>2343 E UNIVERSITY DR _x000D_
MCKINNEY, TX 75069</t>
  </si>
  <si>
    <t>CAD, GCN, JCN, SMC</t>
  </si>
  <si>
    <t>20110808000828280</t>
  </si>
  <si>
    <t>WHSE.C</t>
  </si>
  <si>
    <t>F2</t>
  </si>
  <si>
    <t>WH1</t>
  </si>
  <si>
    <t>STIB</t>
  </si>
  <si>
    <t>T</t>
  </si>
  <si>
    <t>131</t>
  </si>
  <si>
    <t>Style7</t>
  </si>
  <si>
    <t>Red A + Red D FULL Impacts/Levels/Residential Displacements - Each</t>
  </si>
  <si>
    <t>R-6248-002-1070-1</t>
  </si>
  <si>
    <t>{E41D402F-EAE5-4B9F-BF6D-882AAC3BCFAF}</t>
  </si>
  <si>
    <t>MUELLER JENS</t>
  </si>
  <si>
    <t>2902 WOODLAWN RD</t>
  </si>
  <si>
    <t>75071-1810</t>
  </si>
  <si>
    <t>A0248</t>
  </si>
  <si>
    <t>C0248-2</t>
  </si>
  <si>
    <t>WILLIAM DAVIS SURVEY</t>
  </si>
  <si>
    <t>107</t>
  </si>
  <si>
    <t>ABS A0248 WILLIAM DAVIS SURVEY, SHEET 2, TRACT 107, .258 ACRES</t>
  </si>
  <si>
    <t>2902</t>
  </si>
  <si>
    <t>WOODLAWN</t>
  </si>
  <si>
    <t>RD</t>
  </si>
  <si>
    <t>75071</t>
  </si>
  <si>
    <t>2902 WOODLAWN RD _x000D_
MCKINNEY, TX 75071</t>
  </si>
  <si>
    <t>CAD, CMC, GCN, JCN, SMC</t>
  </si>
  <si>
    <t>20111107001203010</t>
  </si>
  <si>
    <t>RF5</t>
  </si>
  <si>
    <t>Style5</t>
  </si>
  <si>
    <t>Red A + Red D FULL Impacts/Levels/Business Direct Displacements - Each</t>
  </si>
  <si>
    <t>R-6157-003-3870-1</t>
  </si>
  <si>
    <t>{6C91EC39-D1B3-4808-AA1B-0C05EA2176A7}</t>
  </si>
  <si>
    <t>BLACK KELLY &amp; AMY</t>
  </si>
  <si>
    <t>OAKCREST</t>
  </si>
  <si>
    <t>2310 N WALNUT GROVE RD</t>
  </si>
  <si>
    <t>MIDLOTHIAN</t>
  </si>
  <si>
    <t>76065-4753</t>
  </si>
  <si>
    <t>387</t>
  </si>
  <si>
    <t>ABS A0157 H T CHENOWETH SURVEY, SHEET 3, TRACT 387, .2885 ACRES</t>
  </si>
  <si>
    <t>2252</t>
  </si>
  <si>
    <t>2252 E UNIVERSITY DR _x000D_
MCKINNEY, TX 75069</t>
  </si>
  <si>
    <t>20121106001419420</t>
  </si>
  <si>
    <t>OFFB</t>
  </si>
  <si>
    <t>F3</t>
  </si>
  <si>
    <t>OS2</t>
  </si>
  <si>
    <t>STLR</t>
  </si>
  <si>
    <t>R-6248-002-1030-1</t>
  </si>
  <si>
    <t>{5D351EAE-BBCE-4993-81AD-4537D11225D8}</t>
  </si>
  <si>
    <t>FOWLER DAVIS WAYNE</t>
  </si>
  <si>
    <t>2908 WOODLAWN RD</t>
  </si>
  <si>
    <t>103</t>
  </si>
  <si>
    <t>ABS A0248 WILLIAM DAVIS SURVEY, SHEET 2, TRACT 103, .625 ACRES</t>
  </si>
  <si>
    <t>WOODLAWN RD _x000D_
MCKINNEY, TX</t>
  </si>
  <si>
    <t>A2</t>
  </si>
  <si>
    <t>IS</t>
  </si>
  <si>
    <t>R-1102-00A-02R1-1</t>
  </si>
  <si>
    <t>{47AA5CCC-2C18-4F91-A383-7F1E8F4FCFAB}</t>
  </si>
  <si>
    <t>RACETRAC PETROLEUM INC</t>
  </si>
  <si>
    <t>RACETRAC</t>
  </si>
  <si>
    <t>200 GALLERIA PKWY SE STE 900</t>
  </si>
  <si>
    <t>ATLANTA</t>
  </si>
  <si>
    <t>GA</t>
  </si>
  <si>
    <t>30339-5945</t>
  </si>
  <si>
    <t>S1102</t>
  </si>
  <si>
    <t>1104-1-2</t>
  </si>
  <si>
    <t>HICO ADDITION (CMC)</t>
  </si>
  <si>
    <t>A</t>
  </si>
  <si>
    <t>2R1</t>
  </si>
  <si>
    <t>HICO ADDITION (CMC), BLK A, LOT 2R1; (AMENDING)</t>
  </si>
  <si>
    <t>(AMENDING)</t>
  </si>
  <si>
    <t>1004</t>
  </si>
  <si>
    <t>1004 E UNIVERSITY DR _x000D_
MCKINNEY, TX</t>
  </si>
  <si>
    <t>2015</t>
  </si>
  <si>
    <t>640</t>
  </si>
  <si>
    <t>20151106010003980</t>
  </si>
  <si>
    <t>PLAT</t>
  </si>
  <si>
    <t>CS.A</t>
  </si>
  <si>
    <t>F1</t>
  </si>
  <si>
    <t>CS3</t>
  </si>
  <si>
    <t>CS</t>
  </si>
  <si>
    <t>R-6248-002-1060-1</t>
  </si>
  <si>
    <t>{EBD9C36A-FD51-4FC7-B07E-81AC40E8768B}</t>
  </si>
  <si>
    <t>SEABOLT BRENDA &amp; JAMES R</t>
  </si>
  <si>
    <t>2904 WOODLAWN RD</t>
  </si>
  <si>
    <t>106</t>
  </si>
  <si>
    <t>ABS A0248 WILLIAM DAVIS SURVEY, SHEET 2, TRACT 106, .31 ACRES</t>
  </si>
  <si>
    <t>2904</t>
  </si>
  <si>
    <t>2904 WOODLAWN RD _x000D_
MCKINNEY, TX 75071</t>
  </si>
  <si>
    <t>96-</t>
  </si>
  <si>
    <t>0110418</t>
  </si>
  <si>
    <t>0</t>
  </si>
  <si>
    <t>QCD</t>
  </si>
  <si>
    <t>SMCV45</t>
  </si>
  <si>
    <t>RV5P</t>
  </si>
  <si>
    <t>1.5</t>
  </si>
  <si>
    <t>R-2502-001-0010-1</t>
  </si>
  <si>
    <t>{E8315C1C-7124-4541-890F-5B057D2C0A73}</t>
  </si>
  <si>
    <t>CANO ROSALVA &amp;</t>
  </si>
  <si>
    <t>JACINTO CANO</t>
  </si>
  <si>
    <t>1005 E UNIVERSITY DR</t>
  </si>
  <si>
    <t>75069-2425</t>
  </si>
  <si>
    <t>S2502</t>
  </si>
  <si>
    <t>3215</t>
  </si>
  <si>
    <t>WANDA H ADDITION (CMC)</t>
  </si>
  <si>
    <t>1</t>
  </si>
  <si>
    <t>WANDA H ADDITION (CMC), BLK 1, LOT 1</t>
  </si>
  <si>
    <t>1005</t>
  </si>
  <si>
    <t>1005 E UNIVERSITY DR _x000D_
MCKINNEY, TX</t>
  </si>
  <si>
    <t>20180117000064640</t>
  </si>
  <si>
    <t>R-6157-003-1190-1</t>
  </si>
  <si>
    <t>{CB2293CF-7758-4E8A-BF49-57B757D865ED}</t>
  </si>
  <si>
    <t>SERENO SIMON</t>
  </si>
  <si>
    <t>811 S MCDONALD ST</t>
  </si>
  <si>
    <t>75069-6528</t>
  </si>
  <si>
    <t>119</t>
  </si>
  <si>
    <t>ABS A0157 H T CHENOWETH SURVEY, SHEET 3, TRACT 119, .4 ACRES</t>
  </si>
  <si>
    <t>2274</t>
  </si>
  <si>
    <t>2274 E UNIVERSITY DR _x000D_
MCKINNEY, TX 75069</t>
  </si>
  <si>
    <t>20120821001039760</t>
  </si>
  <si>
    <t>RV4P</t>
  </si>
  <si>
    <t>R-6157-003-0010-1</t>
  </si>
  <si>
    <t>{8DE7FCBE-E1EB-4682-AF98-0A59721C01C2}</t>
  </si>
  <si>
    <t>CARROLL BILLY CLAUDE</t>
  </si>
  <si>
    <t>CARROLL'S AUTOMOTIVE</t>
  </si>
  <si>
    <t>2229 E UNIVERSITY DR</t>
  </si>
  <si>
    <t>75069-0900</t>
  </si>
  <si>
    <t>ABS A0157 H T CHENOWETH SURVEY, SHEET 3, TRACT 1, .754 ACRES</t>
  </si>
  <si>
    <t>2229</t>
  </si>
  <si>
    <t>2229 E UNIVERSITY DR _x000D_
MCKINNEY, TX 75069</t>
  </si>
  <si>
    <t>93-</t>
  </si>
  <si>
    <t>0010881</t>
  </si>
  <si>
    <t>R-6157-003-0020-1</t>
  </si>
  <si>
    <t>{6B024B33-E1E4-43B8-9E8F-1A73DB78A141}</t>
  </si>
  <si>
    <t>MALDONADO MARTIN</t>
  </si>
  <si>
    <t>860 S STATE HIGHWAY 5</t>
  </si>
  <si>
    <t>75069-9459</t>
  </si>
  <si>
    <t>ABS A0157 H T CHENOWETH SURVEY, SHEET 3, TRACT 2, .26 ACRES</t>
  </si>
  <si>
    <t>2321</t>
  </si>
  <si>
    <t>2321 E UNIVERSITY DR _x000D_
MCKINNEY, TX 75069</t>
  </si>
  <si>
    <t>5324</t>
  </si>
  <si>
    <t>6740</t>
  </si>
  <si>
    <t>193301</t>
  </si>
  <si>
    <t>WDNL</t>
  </si>
  <si>
    <t>GC.C</t>
  </si>
  <si>
    <t>GC1</t>
  </si>
  <si>
    <t>GNC</t>
  </si>
  <si>
    <t>R-6248-002-1080-1</t>
  </si>
  <si>
    <t>{7AA1E028-0283-4F4D-A2E7-0583DDE0B84C}</t>
  </si>
  <si>
    <t>MONTES ALEJANDRA</t>
  </si>
  <si>
    <t>2900 WOODLAWN RD</t>
  </si>
  <si>
    <t>108</t>
  </si>
  <si>
    <t>ABS A0248 WILLIAM DAVIS SURVEY, SHEET 2, TRACT 108, .634 ACRES</t>
  </si>
  <si>
    <t>2900</t>
  </si>
  <si>
    <t>2900 WOODLAWN RD _x000D_
MCKINNEY, TX 75071</t>
  </si>
  <si>
    <t>20100223000171660</t>
  </si>
  <si>
    <t>R-6157-003-1440-1</t>
  </si>
  <si>
    <t>{070AC53A-0CA4-47EE-8B9E-D5865CDC7AD7}</t>
  </si>
  <si>
    <t>JOHNSON CURTIS L &amp; DEBRA M</t>
  </si>
  <si>
    <t>2273 E UNIVERSITY DR</t>
  </si>
  <si>
    <t>144</t>
  </si>
  <si>
    <t>ABS A0157 H T CHENOWETH SURVEY, SHEET 3, TRACT 144, .66 ACRES</t>
  </si>
  <si>
    <t>2273</t>
  </si>
  <si>
    <t>2273 E UNIVERSITY DR _x000D_
MCKINNEY, TX 75069</t>
  </si>
  <si>
    <t>95-</t>
  </si>
  <si>
    <t>0045470</t>
  </si>
  <si>
    <t>RV4</t>
  </si>
  <si>
    <t>R-6248-002-1740-1</t>
  </si>
  <si>
    <t>{1ED9C976-CA1E-4586-91E1-9857CEC4AE70}</t>
  </si>
  <si>
    <t>ESCAMILLA PATRICIA ANNETTE</t>
  </si>
  <si>
    <t>3001 WOODLAWN RD</t>
  </si>
  <si>
    <t>75071-1813</t>
  </si>
  <si>
    <t>174</t>
  </si>
  <si>
    <t>ABS A0248 WILLIAM DAVIS SURVEY, SHEET 2, TRACT 174, 1.651 ACRES</t>
  </si>
  <si>
    <t>3001</t>
  </si>
  <si>
    <t>3001 WOODLAWN RD _x000D_
MCKINNEY, TX 75071</t>
  </si>
  <si>
    <t>20080805000950200</t>
  </si>
  <si>
    <t>RV5</t>
  </si>
  <si>
    <t>R-1102-001-0010-1</t>
  </si>
  <si>
    <t>{DF96D251-AC96-4D53-B5B1-272455F7479B}</t>
  </si>
  <si>
    <t>LATTIMORE MATERIALS COMPANY LP</t>
  </si>
  <si>
    <t>PO BOX 2469</t>
  </si>
  <si>
    <t>ADDISON</t>
  </si>
  <si>
    <t>75001-2469</t>
  </si>
  <si>
    <t>1104</t>
  </si>
  <si>
    <t>HICO ADDITION (CMC), BLK A, LOT 1</t>
  </si>
  <si>
    <t>PC</t>
  </si>
  <si>
    <t>CRGP</t>
  </si>
  <si>
    <t>R-6248-002-2610-1</t>
  </si>
  <si>
    <t>{CEC60FFC-6737-4D04-963C-3B4373EE088F}</t>
  </si>
  <si>
    <t>CARAWAY STEVE</t>
  </si>
  <si>
    <t>CARAWAY CONCRETE CONSTRUCTION</t>
  </si>
  <si>
    <t>150 BUCKINGHAM LN</t>
  </si>
  <si>
    <t>ALLEN</t>
  </si>
  <si>
    <t>75002-8627</t>
  </si>
  <si>
    <t>261</t>
  </si>
  <si>
    <t>ABS A0248 WILLIAM DAVIS SURVEY, SHEET 2, TRACT 261, 19.324 ACRES</t>
  </si>
  <si>
    <t>2906</t>
  </si>
  <si>
    <t>2906 WOODLAWN RD _x000D_
MCKINNEY, TX</t>
  </si>
  <si>
    <t>20080130000118240</t>
  </si>
  <si>
    <t>D1CL</t>
  </si>
  <si>
    <t>Displacement</t>
  </si>
  <si>
    <t>Residential/Business</t>
  </si>
  <si>
    <t>% of Property to Acquire</t>
  </si>
  <si>
    <t>Market $/SF</t>
  </si>
  <si>
    <t>Market Value of ROW</t>
  </si>
  <si>
    <t>Appraised Value Multiplier</t>
  </si>
  <si>
    <t>Adjusted $/SF</t>
  </si>
  <si>
    <t>Adjusted Value of ROW</t>
  </si>
  <si>
    <t>Added Soft Impact Costs</t>
  </si>
  <si>
    <t>Added Soft Disp Costs</t>
  </si>
  <si>
    <t>Total Soft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</si>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</sst>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0"/>
    <numFmt numFmtId="165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" fontId="0" fillId="0" borderId="0" xfId="0" applyNumberFormat="1" applyAlignment="1">
      <alignment horizontal="center"/>
    </xf>
    <xf numFmtId="44" fontId="0" fillId="0" borderId="0" xfId="42" applyFont="1"/>
    <xf numFmtId="44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20"/>
  <sheetViews>
    <sheetView tabSelected="1" topLeftCell="DS1" zoomScale="91" zoomScaleNormal="91" workbookViewId="0">
      <pane ySplit="1" topLeftCell="A2" activePane="bottomLeft" state="frozen"/>
      <selection pane="bottomLeft" activeCell="EB3" sqref="EB3"/>
    </sheetView>
  </sheetViews>
  <sheetFormatPr defaultRowHeight="15" x14ac:dyDescent="0.25"/>
  <cols>
    <col min="1" max="1" width="6.140625" style="1" bestFit="1" customWidth="1"/>
    <col min="2" max="2" width="6.28515625" style="1" bestFit="1" customWidth="1"/>
    <col min="3" max="3" width="64.5703125" style="1" bestFit="1" customWidth="1"/>
    <col min="4" max="4" width="12" style="1" bestFit="1" customWidth="1"/>
    <col min="5" max="5" width="17.7109375" style="1" bestFit="1" customWidth="1"/>
    <col min="6" max="6" width="9.140625" style="1" customWidth="1"/>
    <col min="7" max="7" width="8.42578125" style="1" customWidth="1"/>
    <col min="8" max="8" width="5" style="1" customWidth="1"/>
    <col min="9" max="9" width="8.5703125" style="1" customWidth="1"/>
    <col min="10" max="10" width="8.7109375" style="1" customWidth="1"/>
    <col min="11" max="11" width="7.7109375" style="1" customWidth="1"/>
    <col min="12" max="12" width="10" style="1" customWidth="1"/>
    <col min="13" max="14" width="11.28515625" style="1" customWidth="1"/>
    <col min="15" max="15" width="7.7109375" style="1" bestFit="1" customWidth="1"/>
    <col min="16" max="16" width="9" style="1" bestFit="1" customWidth="1"/>
    <col min="17" max="17" width="8.7109375" style="1" bestFit="1" customWidth="1"/>
    <col min="18" max="18" width="17.28515625" style="1" customWidth="1"/>
    <col min="19" max="19" width="8" style="1" customWidth="1"/>
    <col min="20" max="21" width="12.28515625" style="1" customWidth="1"/>
    <col min="22" max="22" width="11.140625" style="1" customWidth="1"/>
    <col min="23" max="24" width="11.28515625" style="1" customWidth="1"/>
    <col min="25" max="26" width="11.140625" style="1" customWidth="1"/>
    <col min="27" max="27" width="10.42578125" style="1" customWidth="1"/>
    <col min="28" max="28" width="10.5703125" style="1" customWidth="1"/>
    <col min="29" max="29" width="9.5703125" style="1" customWidth="1"/>
    <col min="30" max="30" width="9.7109375" style="1" customWidth="1"/>
    <col min="31" max="31" width="39.85546875" style="1" customWidth="1"/>
    <col min="32" max="32" width="9.5703125" style="1" customWidth="1"/>
    <col min="33" max="33" width="17.28515625" style="1" customWidth="1"/>
    <col min="34" max="34" width="27.7109375" style="1" customWidth="1"/>
    <col min="35" max="35" width="9.85546875" style="1" customWidth="1"/>
    <col min="36" max="36" width="11" style="1" customWidth="1"/>
    <col min="37" max="37" width="22.42578125" style="1" customWidth="1"/>
    <col min="38" max="38" width="14" style="1" customWidth="1"/>
    <col min="39" max="39" width="27.28515625" style="1" customWidth="1"/>
    <col min="40" max="40" width="10.140625" style="1" customWidth="1"/>
    <col min="41" max="41" width="12.140625" style="1" customWidth="1"/>
    <col min="42" max="42" width="10.140625" style="1" customWidth="1"/>
    <col min="43" max="43" width="10.7109375" style="1" customWidth="1"/>
    <col min="44" max="44" width="10.28515625" style="1" customWidth="1"/>
    <col min="45" max="46" width="11" style="1" customWidth="1"/>
    <col min="47" max="47" width="24.85546875" style="1" customWidth="1"/>
    <col min="48" max="48" width="5.5703125" style="1" customWidth="1"/>
    <col min="49" max="49" width="9.140625" style="1" customWidth="1"/>
    <col min="50" max="50" width="61.7109375" style="1" customWidth="1"/>
    <col min="51" max="51" width="12.140625" style="1" customWidth="1"/>
    <col min="52" max="52" width="7.42578125" style="1" customWidth="1"/>
    <col min="53" max="53" width="10.42578125" style="1" customWidth="1"/>
    <col min="54" max="55" width="9.85546875" style="1" customWidth="1"/>
    <col min="56" max="56" width="9.28515625" style="1" customWidth="1"/>
    <col min="57" max="57" width="12.140625" style="1" customWidth="1"/>
    <col min="58" max="58" width="9.42578125" style="1" customWidth="1"/>
    <col min="59" max="59" width="10.140625" style="1" customWidth="1"/>
    <col min="60" max="60" width="9.140625" style="1" customWidth="1"/>
    <col min="61" max="61" width="8.42578125" style="1" customWidth="1"/>
    <col min="62" max="62" width="20.28515625" style="1" customWidth="1"/>
    <col min="63" max="63" width="4.85546875" style="1" customWidth="1"/>
    <col min="64" max="64" width="6.5703125" style="1" customWidth="1"/>
    <col min="65" max="65" width="5.7109375" style="1" customWidth="1"/>
    <col min="66" max="66" width="11.28515625" style="1" customWidth="1"/>
    <col min="67" max="67" width="29.42578125" style="1" customWidth="1"/>
    <col min="68" max="69" width="11.7109375" style="1" customWidth="1"/>
    <col min="70" max="70" width="18.28515625" style="1" customWidth="1"/>
    <col min="71" max="71" width="8.28515625" style="1" customWidth="1"/>
    <col min="72" max="72" width="11.28515625" style="1" customWidth="1"/>
    <col min="73" max="74" width="9.7109375" style="1" customWidth="1"/>
    <col min="75" max="75" width="9" style="1" customWidth="1"/>
    <col min="76" max="76" width="9.7109375" style="1" customWidth="1"/>
    <col min="77" max="77" width="9.42578125" style="1" customWidth="1"/>
    <col min="78" max="78" width="10.5703125" style="1" customWidth="1"/>
    <col min="79" max="79" width="8.28515625" style="1" customWidth="1"/>
    <col min="80" max="80" width="7.85546875" style="1" customWidth="1"/>
    <col min="81" max="81" width="10.5703125" style="1" customWidth="1"/>
    <col min="82" max="82" width="10.7109375" style="1" customWidth="1"/>
    <col min="83" max="83" width="11" style="1" customWidth="1"/>
    <col min="84" max="84" width="9.42578125" style="1" customWidth="1"/>
    <col min="85" max="85" width="6" style="1" customWidth="1"/>
    <col min="86" max="86" width="6.7109375" style="1" customWidth="1"/>
    <col min="87" max="87" width="10.5703125" style="1" customWidth="1"/>
    <col min="88" max="88" width="5.140625" style="1" customWidth="1"/>
    <col min="89" max="89" width="5.7109375" style="1" customWidth="1"/>
    <col min="90" max="90" width="6.7109375" style="1" customWidth="1"/>
    <col min="91" max="91" width="5.28515625" style="1" customWidth="1"/>
    <col min="92" max="92" width="10.5703125" style="1" customWidth="1"/>
    <col min="93" max="93" width="4.85546875" style="1" customWidth="1"/>
    <col min="94" max="95" width="10.28515625" style="1" customWidth="1"/>
    <col min="96" max="96" width="9.7109375" style="1" customWidth="1"/>
    <col min="97" max="97" width="10.28515625" style="1" customWidth="1"/>
    <col min="98" max="98" width="10.5703125" style="1" customWidth="1"/>
    <col min="99" max="100" width="10" style="1" customWidth="1"/>
    <col min="101" max="101" width="10.140625" style="1" customWidth="1"/>
    <col min="102" max="103" width="10.7109375" style="1" customWidth="1"/>
    <col min="104" max="104" width="9.85546875" style="1" customWidth="1"/>
    <col min="105" max="105" width="10.140625" style="1" customWidth="1"/>
    <col min="106" max="106" width="10.28515625" style="1" customWidth="1"/>
    <col min="107" max="107" width="9.85546875" style="1" customWidth="1"/>
    <col min="108" max="108" width="9.7109375" style="1" customWidth="1"/>
    <col min="109" max="109" width="13.28515625" style="1" bestFit="1" customWidth="1"/>
    <col min="110" max="110" width="14.85546875" style="1" bestFit="1" customWidth="1"/>
    <col min="111" max="111" width="12.140625" style="1" bestFit="1" customWidth="1"/>
    <col min="112" max="112" width="14.85546875" style="1" bestFit="1" customWidth="1"/>
    <col min="113" max="113" width="10.140625" style="1" customWidth="1"/>
    <col min="114" max="114" width="12.140625" style="1" bestFit="1" customWidth="1"/>
    <col min="115" max="115" width="14.85546875" style="1" bestFit="1" customWidth="1"/>
    <col min="116" max="116" width="12.140625" style="1" bestFit="1" customWidth="1"/>
    <col min="117" max="117" width="14.85546875" style="1" bestFit="1" customWidth="1"/>
    <col min="118" max="118" width="12.140625" style="1" bestFit="1" customWidth="1"/>
    <col min="119" max="119" width="14.85546875" style="1" bestFit="1" customWidth="1"/>
    <col min="120" max="120" width="10.7109375" style="1" customWidth="1"/>
    <col min="121" max="121" width="9.28515625" style="1" customWidth="1"/>
    <col min="122" max="122" width="10.42578125" style="1" customWidth="1"/>
    <col min="123" max="123" width="10" style="1" customWidth="1"/>
    <col min="124" max="124" width="10.140625" style="1" bestFit="1" customWidth="1"/>
    <col min="125" max="125" width="12.140625" style="5" bestFit="1" customWidth="1"/>
    <col min="126" max="126" width="21.140625" bestFit="1" customWidth="1"/>
    <col min="127" max="127" width="10.85546875" bestFit="1" customWidth="1"/>
    <col min="128" max="128" width="19" bestFit="1" customWidth="1"/>
    <col min="129" max="129" width="22.5703125" bestFit="1" customWidth="1"/>
    <col min="130" max="130" width="13.42578125" bestFit="1" customWidth="1"/>
    <col min="131" max="131" width="20.140625" bestFit="1" customWidth="1"/>
    <col min="132" max="132" width="21.140625" bestFit="1" customWidth="1"/>
    <col min="133" max="133" width="18.85546875" bestFit="1" customWidth="1"/>
    <col min="134" max="134" width="13.28515625" bestFit="1" customWidth="1"/>
    <col min="135" max="135" width="16" bestFit="1" customWidth="1"/>
  </cols>
  <sheetData>
    <row r="1" spans="1:135" x14ac:dyDescent="0.25">
      <c r="A1" s="1" t="s">
        <v>0</v>
      </c>
      <c r="B1" s="1" t="s">
        <v>1</v>
      </c>
      <c r="C1" s="1" t="s">
        <v>2</v>
      </c>
      <c r="D1" s="1" t="s">
        <v>388</v>
      </c>
      <c r="E1" s="1" t="s">
        <v>389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  <c r="CA1" s="1" t="s">
        <v>76</v>
      </c>
      <c r="CB1" s="1" t="s">
        <v>77</v>
      </c>
      <c r="CC1" s="1" t="s">
        <v>78</v>
      </c>
      <c r="CD1" s="1" t="s">
        <v>79</v>
      </c>
      <c r="CE1" s="1" t="s">
        <v>80</v>
      </c>
      <c r="CF1" s="1" t="s">
        <v>81</v>
      </c>
      <c r="CG1" s="1" t="s">
        <v>82</v>
      </c>
      <c r="CH1" s="1" t="s">
        <v>83</v>
      </c>
      <c r="CI1" s="1" t="s">
        <v>84</v>
      </c>
      <c r="CJ1" s="1" t="s">
        <v>85</v>
      </c>
      <c r="CK1" s="1" t="s">
        <v>86</v>
      </c>
      <c r="CL1" s="1" t="s">
        <v>87</v>
      </c>
      <c r="CM1" s="1" t="s">
        <v>88</v>
      </c>
      <c r="CN1" s="1" t="s">
        <v>89</v>
      </c>
      <c r="CO1" s="1" t="s">
        <v>90</v>
      </c>
      <c r="CP1" s="1" t="s">
        <v>91</v>
      </c>
      <c r="CQ1" s="1" t="s">
        <v>92</v>
      </c>
      <c r="CR1" s="1" t="s">
        <v>93</v>
      </c>
      <c r="CS1" s="1" t="s">
        <v>94</v>
      </c>
      <c r="CT1" s="1" t="s">
        <v>95</v>
      </c>
      <c r="CU1" s="1" t="s">
        <v>96</v>
      </c>
      <c r="CV1" s="1" t="s">
        <v>97</v>
      </c>
      <c r="CW1" s="1" t="s">
        <v>98</v>
      </c>
      <c r="CX1" s="1" t="s">
        <v>99</v>
      </c>
      <c r="CY1" s="1" t="s">
        <v>100</v>
      </c>
      <c r="CZ1" s="1" t="s">
        <v>101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  <c r="DM1" s="1" t="s">
        <v>114</v>
      </c>
      <c r="DN1" s="1" t="s">
        <v>115</v>
      </c>
      <c r="DO1" s="1" t="s">
        <v>116</v>
      </c>
      <c r="DP1" s="1" t="s">
        <v>117</v>
      </c>
      <c r="DQ1" s="1" t="s">
        <v>118</v>
      </c>
      <c r="DR1" s="1" t="s">
        <v>119</v>
      </c>
      <c r="DS1" s="1" t="s">
        <v>120</v>
      </c>
      <c r="DT1" s="1" t="s">
        <v>121</v>
      </c>
      <c r="DU1" s="5" t="s">
        <v>122</v>
      </c>
      <c r="DV1" s="1" t="s">
        <v>390</v>
      </c>
      <c r="DW1" s="6" t="s">
        <v>391</v>
      </c>
      <c r="DX1" s="1" t="s">
        <v>392</v>
      </c>
      <c r="DY1" s="1" t="s">
        <v>393</v>
      </c>
      <c r="DZ1" s="1" t="s">
        <v>394</v>
      </c>
      <c r="EA1" s="1" t="s">
        <v>395</v>
      </c>
      <c r="EB1" s="1" t="s">
        <v>396</v>
      </c>
      <c r="EC1" s="1" t="s">
        <v>397</v>
      </c>
      <c r="ED1" s="1" t="s">
        <v>398</v>
      </c>
      <c r="EE1" s="1" t="s">
        <v>399</v>
      </c>
    </row>
    <row r="2" spans="1:135" ht="45" x14ac:dyDescent="0.25">
      <c r="A2" s="1">
        <v>299</v>
      </c>
      <c r="B2" s="1" t="s">
        <v>123</v>
      </c>
      <c r="C2" s="1" t="s">
        <v>124</v>
      </c>
      <c r="D2" s="1" t="b">
        <f>ISNUMBER(SEARCH("Displacements",C2))</f>
        <v>0</v>
      </c>
      <c r="E2" s="1" t="str">
        <f>IF(ISNUMBER(SEARCH("Residential",C2)),"Residential", "Business")</f>
        <v>Residential</v>
      </c>
      <c r="F2" s="1">
        <v>4</v>
      </c>
      <c r="G2" s="1">
        <v>0</v>
      </c>
      <c r="H2" s="1">
        <v>0</v>
      </c>
      <c r="I2" s="1">
        <v>-1</v>
      </c>
      <c r="J2" s="1">
        <v>0</v>
      </c>
      <c r="M2" s="1">
        <v>6.5129844922799998E-4</v>
      </c>
      <c r="N2" s="1">
        <v>1.6812852771E-8</v>
      </c>
      <c r="O2" s="1">
        <v>10204</v>
      </c>
      <c r="P2" s="1">
        <v>16695</v>
      </c>
      <c r="Q2" s="1">
        <v>1169452</v>
      </c>
      <c r="R2" s="1" t="s">
        <v>125</v>
      </c>
      <c r="W2" s="1">
        <v>436669.355836</v>
      </c>
      <c r="X2" s="1">
        <v>3175.8446999399998</v>
      </c>
      <c r="Y2" s="1">
        <v>436669.347656</v>
      </c>
      <c r="Z2" s="1">
        <v>3175.8446999399998</v>
      </c>
      <c r="AE2" s="1" t="s">
        <v>126</v>
      </c>
      <c r="AF2" s="1">
        <v>1169452</v>
      </c>
      <c r="AG2" s="1" t="s">
        <v>125</v>
      </c>
      <c r="AH2" s="1" t="s">
        <v>127</v>
      </c>
      <c r="AI2" s="1" t="s">
        <v>128</v>
      </c>
      <c r="AJ2" s="1">
        <v>100</v>
      </c>
      <c r="AM2" s="1" t="s">
        <v>129</v>
      </c>
      <c r="AO2" s="1" t="s">
        <v>130</v>
      </c>
      <c r="AP2" s="1" t="s">
        <v>131</v>
      </c>
      <c r="AQ2" s="1" t="s">
        <v>132</v>
      </c>
      <c r="AR2" s="1" t="s">
        <v>133</v>
      </c>
      <c r="AS2" s="1" t="s">
        <v>134</v>
      </c>
      <c r="AT2" s="1" t="s">
        <v>135</v>
      </c>
      <c r="AU2" s="1" t="s">
        <v>136</v>
      </c>
      <c r="AV2" s="1" t="s">
        <v>137</v>
      </c>
      <c r="AW2" s="1" t="s">
        <v>138</v>
      </c>
      <c r="AX2" s="1" t="s">
        <v>139</v>
      </c>
      <c r="BA2" s="1">
        <v>0</v>
      </c>
      <c r="BB2" s="1">
        <v>0</v>
      </c>
      <c r="BC2" s="1" t="s">
        <v>140</v>
      </c>
      <c r="BD2" s="1" t="s">
        <v>141</v>
      </c>
      <c r="BE2" s="1" t="s">
        <v>142</v>
      </c>
      <c r="BF2" s="1" t="s">
        <v>143</v>
      </c>
      <c r="BG2" s="1" t="s">
        <v>130</v>
      </c>
      <c r="BH2" s="1" t="s">
        <v>131</v>
      </c>
      <c r="BI2" s="1" t="s">
        <v>144</v>
      </c>
      <c r="BJ2" s="2" t="s">
        <v>145</v>
      </c>
      <c r="BK2" s="1" t="s">
        <v>146</v>
      </c>
      <c r="BL2" s="1" t="s">
        <v>147</v>
      </c>
      <c r="BM2" s="1" t="s">
        <v>148</v>
      </c>
      <c r="BN2" s="1" t="s">
        <v>149</v>
      </c>
      <c r="BO2" s="1" t="s">
        <v>150</v>
      </c>
      <c r="BR2" s="1" t="s">
        <v>151</v>
      </c>
      <c r="BS2" s="1">
        <v>41789</v>
      </c>
      <c r="BT2" s="1" t="s">
        <v>152</v>
      </c>
      <c r="BU2" s="1">
        <v>10</v>
      </c>
      <c r="BV2" s="1">
        <v>10</v>
      </c>
      <c r="BW2" s="1">
        <v>435600</v>
      </c>
      <c r="BX2" s="1">
        <v>435600</v>
      </c>
      <c r="BY2" s="1">
        <v>3709</v>
      </c>
      <c r="BZ2" s="1" t="s">
        <v>153</v>
      </c>
      <c r="CA2" s="1" t="s">
        <v>154</v>
      </c>
      <c r="CB2" s="1" t="s">
        <v>155</v>
      </c>
      <c r="CD2" s="1" t="s">
        <v>156</v>
      </c>
      <c r="CE2" s="1" t="s">
        <v>128</v>
      </c>
      <c r="CF2" s="1">
        <v>1995</v>
      </c>
      <c r="CG2" s="1">
        <v>1982</v>
      </c>
      <c r="CI2" s="1" t="s">
        <v>157</v>
      </c>
      <c r="CL2" s="1">
        <v>1</v>
      </c>
      <c r="CM2" s="1">
        <v>0</v>
      </c>
      <c r="CN2" s="1">
        <v>100</v>
      </c>
      <c r="CO2" s="1" t="s">
        <v>133</v>
      </c>
      <c r="CQ2" s="1" t="s">
        <v>158</v>
      </c>
      <c r="CR2" s="1">
        <v>2019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0</v>
      </c>
      <c r="CZ2" s="1">
        <v>0</v>
      </c>
      <c r="DA2" s="1">
        <v>0</v>
      </c>
      <c r="DB2" s="1">
        <v>0</v>
      </c>
      <c r="DC2" s="1">
        <v>0</v>
      </c>
      <c r="DD2" s="1">
        <v>2018</v>
      </c>
      <c r="DE2" s="7">
        <v>412017</v>
      </c>
      <c r="DF2" s="7">
        <v>11403</v>
      </c>
      <c r="DG2" s="7">
        <v>18430</v>
      </c>
      <c r="DH2" s="7">
        <v>0</v>
      </c>
      <c r="DI2" s="7">
        <v>799</v>
      </c>
      <c r="DJ2" s="7">
        <v>81570</v>
      </c>
      <c r="DK2" s="7">
        <v>523420</v>
      </c>
      <c r="DL2" s="7">
        <v>80771</v>
      </c>
      <c r="DM2" s="7">
        <v>442649</v>
      </c>
      <c r="DN2" s="7">
        <v>0</v>
      </c>
      <c r="DO2" s="7">
        <v>442649</v>
      </c>
      <c r="DP2" s="1">
        <v>0</v>
      </c>
      <c r="DQ2" s="1">
        <v>0</v>
      </c>
      <c r="DT2" s="1">
        <v>0</v>
      </c>
      <c r="DU2" s="5">
        <v>4.2953242327199999E-2</v>
      </c>
      <c r="DV2" s="4">
        <f>IF(ROUND(DU2/(BX2/43560),4)&lt;0.95,ROUND(DU2/(BX2/43560),4),1)</f>
        <v>4.3E-3</v>
      </c>
      <c r="DW2" s="7">
        <f>((DK2-(DE2+DF2))/BX2)</f>
        <v>0.2295684113865932</v>
      </c>
      <c r="DX2" s="8">
        <f>IF(D2=TRUE,DK2,DU2*43560*DW2)</f>
        <v>429.53242327199996</v>
      </c>
      <c r="DY2" s="3">
        <f>IF(E2="Residential",1.5, IF(D2=TRUE, 2.2,1.8))</f>
        <v>1.5</v>
      </c>
      <c r="DZ2" s="3">
        <f>IFERROR(MAX(DW2*DY2,1.5),1.5)</f>
        <v>1.5</v>
      </c>
      <c r="EA2" s="7">
        <f>IF(D2=TRUE,DK2*DY2,DU2*43560*DZ2)</f>
        <v>2806.564853659248</v>
      </c>
      <c r="EB2" s="8">
        <f>IF(DX2&gt;1000,IF(E2="Residential", 71000, 105000),11000)</f>
        <v>11000</v>
      </c>
      <c r="EC2" s="8">
        <f>IF(D2=TRUE,IF(E2="Business",224000,162000),0)</f>
        <v>0</v>
      </c>
      <c r="ED2" s="8">
        <f>EB2+EC2</f>
        <v>11000</v>
      </c>
      <c r="EE2" s="8">
        <f>ROUNDUP((EA2+ED2),-2)</f>
        <v>13900</v>
      </c>
    </row>
    <row r="3" spans="1:135" ht="45" x14ac:dyDescent="0.25">
      <c r="A3" s="1">
        <v>247</v>
      </c>
      <c r="B3" s="1" t="s">
        <v>123</v>
      </c>
      <c r="C3" s="1" t="s">
        <v>124</v>
      </c>
      <c r="D3" s="1" t="b">
        <f t="shared" ref="D3:D18" si="0">ISNUMBER(SEARCH("Displacements",C3))</f>
        <v>0</v>
      </c>
      <c r="E3" s="1" t="str">
        <f t="shared" ref="E3:E18" si="1">IF(ISNUMBER(SEARCH("Residential",C3)),"Residential", "Business")</f>
        <v>Residential</v>
      </c>
      <c r="F3" s="1">
        <v>4</v>
      </c>
      <c r="G3" s="1">
        <v>0</v>
      </c>
      <c r="H3" s="1">
        <v>0</v>
      </c>
      <c r="I3" s="1">
        <v>-1</v>
      </c>
      <c r="J3" s="1">
        <v>0</v>
      </c>
      <c r="M3" s="1">
        <v>2.0415944400500001E-4</v>
      </c>
      <c r="N3" s="1">
        <v>2.37758366454E-9</v>
      </c>
      <c r="O3" s="1">
        <v>21282</v>
      </c>
      <c r="P3" s="1">
        <v>22712</v>
      </c>
      <c r="Q3" s="1">
        <v>1591469</v>
      </c>
      <c r="R3" s="1" t="s">
        <v>159</v>
      </c>
      <c r="W3" s="1">
        <v>55892.175802400001</v>
      </c>
      <c r="X3" s="1">
        <v>1322.85457099</v>
      </c>
      <c r="Y3" s="1">
        <v>55892.1738281</v>
      </c>
      <c r="Z3" s="1">
        <v>1322.85457099</v>
      </c>
      <c r="AE3" s="1" t="s">
        <v>160</v>
      </c>
      <c r="AF3" s="1">
        <v>1591469</v>
      </c>
      <c r="AG3" s="1" t="s">
        <v>159</v>
      </c>
      <c r="AH3" s="1" t="s">
        <v>161</v>
      </c>
      <c r="AI3" s="1" t="s">
        <v>128</v>
      </c>
      <c r="AJ3" s="1">
        <v>100</v>
      </c>
      <c r="AM3" s="1" t="s">
        <v>162</v>
      </c>
      <c r="AO3" s="1" t="s">
        <v>163</v>
      </c>
      <c r="AP3" s="1" t="s">
        <v>131</v>
      </c>
      <c r="AQ3" s="1" t="s">
        <v>164</v>
      </c>
      <c r="AR3" s="1" t="s">
        <v>133</v>
      </c>
      <c r="AS3" s="1" t="s">
        <v>134</v>
      </c>
      <c r="AT3" s="1" t="s">
        <v>135</v>
      </c>
      <c r="AU3" s="1" t="s">
        <v>136</v>
      </c>
      <c r="AV3" s="1" t="s">
        <v>137</v>
      </c>
      <c r="AW3" s="1" t="s">
        <v>165</v>
      </c>
      <c r="AX3" s="1" t="s">
        <v>166</v>
      </c>
      <c r="BA3" s="1">
        <v>0</v>
      </c>
      <c r="BB3" s="1">
        <v>0</v>
      </c>
      <c r="BC3" s="1" t="s">
        <v>167</v>
      </c>
      <c r="BD3" s="1" t="s">
        <v>141</v>
      </c>
      <c r="BE3" s="1" t="s">
        <v>142</v>
      </c>
      <c r="BF3" s="1" t="s">
        <v>143</v>
      </c>
      <c r="BG3" s="1" t="s">
        <v>130</v>
      </c>
      <c r="BH3" s="1" t="s">
        <v>131</v>
      </c>
      <c r="BI3" s="1" t="s">
        <v>144</v>
      </c>
      <c r="BJ3" s="2" t="s">
        <v>168</v>
      </c>
      <c r="BK3" s="1" t="s">
        <v>146</v>
      </c>
      <c r="BL3" s="1" t="s">
        <v>147</v>
      </c>
      <c r="BM3" s="1" t="s">
        <v>148</v>
      </c>
      <c r="BO3" s="1" t="s">
        <v>150</v>
      </c>
      <c r="BR3" s="1" t="s">
        <v>169</v>
      </c>
      <c r="BS3" s="1">
        <v>41136</v>
      </c>
      <c r="BT3" s="1" t="s">
        <v>170</v>
      </c>
      <c r="BU3" s="1">
        <v>1.2789999999999999</v>
      </c>
      <c r="BV3" s="1">
        <v>0</v>
      </c>
      <c r="BW3" s="1">
        <v>55713</v>
      </c>
      <c r="BX3" s="1">
        <v>55713.24</v>
      </c>
      <c r="BY3" s="1">
        <v>2100</v>
      </c>
      <c r="BZ3" s="1" t="s">
        <v>171</v>
      </c>
      <c r="CA3" s="1" t="s">
        <v>172</v>
      </c>
      <c r="CB3" s="1" t="s">
        <v>173</v>
      </c>
      <c r="CD3" s="1" t="s">
        <v>156</v>
      </c>
      <c r="CE3" s="1" t="s">
        <v>128</v>
      </c>
      <c r="CF3" s="1">
        <v>1990</v>
      </c>
      <c r="CG3" s="1">
        <v>1982</v>
      </c>
      <c r="CI3" s="1" t="s">
        <v>172</v>
      </c>
      <c r="CJ3" s="1" t="s">
        <v>137</v>
      </c>
      <c r="CK3" s="1" t="s">
        <v>174</v>
      </c>
      <c r="CL3" s="1">
        <v>1</v>
      </c>
      <c r="CM3" s="1">
        <v>0</v>
      </c>
      <c r="CN3" s="1">
        <v>100</v>
      </c>
      <c r="CO3" s="1" t="s">
        <v>175</v>
      </c>
      <c r="CP3" s="1">
        <v>30317</v>
      </c>
      <c r="CQ3" s="1" t="s">
        <v>158</v>
      </c>
      <c r="CR3" s="1">
        <v>2019</v>
      </c>
      <c r="CS3" s="1">
        <v>0</v>
      </c>
      <c r="CT3" s="1">
        <v>0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2018</v>
      </c>
      <c r="DE3" s="7">
        <v>65824</v>
      </c>
      <c r="DF3" s="7">
        <v>9196</v>
      </c>
      <c r="DG3" s="7">
        <v>0</v>
      </c>
      <c r="DH3" s="7">
        <v>31975</v>
      </c>
      <c r="DI3" s="7">
        <v>0</v>
      </c>
      <c r="DJ3" s="7">
        <v>0</v>
      </c>
      <c r="DK3" s="7">
        <v>106995</v>
      </c>
      <c r="DL3" s="7">
        <v>0</v>
      </c>
      <c r="DM3" s="7">
        <v>106995</v>
      </c>
      <c r="DN3" s="7">
        <v>0</v>
      </c>
      <c r="DO3" s="7">
        <v>106995</v>
      </c>
      <c r="DP3" s="1">
        <v>0</v>
      </c>
      <c r="DQ3" s="1">
        <v>0</v>
      </c>
      <c r="DT3" s="1">
        <v>0</v>
      </c>
      <c r="DU3" s="5">
        <v>6.0742248947000003E-3</v>
      </c>
      <c r="DV3" s="4">
        <f t="shared" ref="DV3:DV11" si="2">IF(ROUND(DU3/(BX3/43560),4)&lt;0.95,ROUND(DU3/(BX3/43560),4),1)</f>
        <v>4.7000000000000002E-3</v>
      </c>
      <c r="DW3" s="7">
        <f t="shared" ref="DW3:DW11" si="3">((DK3-(DE3+DF3))/BX3)</f>
        <v>0.57392102846648307</v>
      </c>
      <c r="DX3" s="8">
        <f t="shared" ref="DX3:DX11" si="4">IF(D3=TRUE,DK3,DU3*43560*DW3)</f>
        <v>151.85562236750002</v>
      </c>
      <c r="DY3" s="3">
        <f t="shared" ref="DY3:DY11" si="5">IF(E3="Residential",1.5, IF(D3=TRUE, 2.2,1.8))</f>
        <v>1.5</v>
      </c>
      <c r="DZ3" s="3">
        <f t="shared" ref="DZ3:DZ11" si="6">IFERROR(MAX(DW3*DY3,1.5),1.5)</f>
        <v>1.5</v>
      </c>
      <c r="EA3" s="7">
        <f t="shared" ref="EA3:EA11" si="7">IF(D3=TRUE,DK3*DY3,DU3*43560*DZ3)</f>
        <v>396.88985461969799</v>
      </c>
      <c r="EB3" s="8">
        <f>IF(DX3&gt;1000,IF(E3="Residential", 71000, 105000),11000)</f>
        <v>11000</v>
      </c>
      <c r="EC3" s="8">
        <f t="shared" ref="EC3:EC11" si="8">IF(D3=TRUE,IF(E3="Business",224000,162000),0)</f>
        <v>0</v>
      </c>
      <c r="ED3" s="8">
        <f t="shared" ref="ED3:ED11" si="9">EB3+EC3</f>
        <v>11000</v>
      </c>
      <c r="EE3" s="8">
        <f t="shared" ref="EE3:EE11" si="10">ROUNDUP((EA3+ED3),-2)</f>
        <v>11400</v>
      </c>
    </row>
    <row r="4" spans="1:135" ht="45" x14ac:dyDescent="0.25">
      <c r="A4" s="1">
        <v>27</v>
      </c>
      <c r="B4" s="1" t="s">
        <v>176</v>
      </c>
      <c r="C4" s="1" t="s">
        <v>177</v>
      </c>
      <c r="D4" s="1" t="b">
        <f t="shared" si="0"/>
        <v>0</v>
      </c>
      <c r="E4" s="1" t="str">
        <f t="shared" si="1"/>
        <v>Business</v>
      </c>
      <c r="F4" s="1">
        <v>0</v>
      </c>
      <c r="G4" s="1">
        <v>0</v>
      </c>
      <c r="H4" s="1">
        <v>0</v>
      </c>
      <c r="I4" s="1">
        <v>-1</v>
      </c>
      <c r="J4" s="1">
        <v>0</v>
      </c>
      <c r="M4" s="1">
        <v>1.7967822312600001E-3</v>
      </c>
      <c r="N4" s="1">
        <v>1.14673532282E-7</v>
      </c>
      <c r="O4" s="1">
        <v>70665</v>
      </c>
      <c r="P4" s="1">
        <v>71841</v>
      </c>
      <c r="Q4" s="1">
        <v>2611834</v>
      </c>
      <c r="R4" s="1" t="s">
        <v>178</v>
      </c>
      <c r="S4" s="1">
        <v>39005</v>
      </c>
      <c r="W4" s="1">
        <v>130569.239451</v>
      </c>
      <c r="X4" s="1">
        <v>1991.10032561</v>
      </c>
      <c r="Y4" s="1">
        <v>130948.642578</v>
      </c>
      <c r="Z4" s="1">
        <v>1976.72069644</v>
      </c>
      <c r="AE4" s="1" t="s">
        <v>179</v>
      </c>
      <c r="AF4" s="1">
        <v>2611834</v>
      </c>
      <c r="AG4" s="1" t="s">
        <v>178</v>
      </c>
      <c r="AH4" s="1" t="s">
        <v>180</v>
      </c>
      <c r="AI4" s="1" t="s">
        <v>128</v>
      </c>
      <c r="AJ4" s="1">
        <v>100</v>
      </c>
      <c r="AK4" s="1" t="s">
        <v>181</v>
      </c>
      <c r="AM4" s="1" t="s">
        <v>182</v>
      </c>
      <c r="AO4" s="1" t="s">
        <v>130</v>
      </c>
      <c r="AP4" s="1" t="s">
        <v>131</v>
      </c>
      <c r="AQ4" s="1" t="s">
        <v>183</v>
      </c>
      <c r="AR4" s="1" t="s">
        <v>133</v>
      </c>
      <c r="AS4" s="1" t="s">
        <v>134</v>
      </c>
      <c r="AT4" s="1" t="s">
        <v>135</v>
      </c>
      <c r="AU4" s="1" t="s">
        <v>136</v>
      </c>
      <c r="AV4" s="1" t="s">
        <v>137</v>
      </c>
      <c r="AW4" s="1" t="s">
        <v>184</v>
      </c>
      <c r="AX4" s="1" t="s">
        <v>185</v>
      </c>
      <c r="BA4" s="1">
        <v>0</v>
      </c>
      <c r="BB4" s="1">
        <v>0</v>
      </c>
      <c r="BC4" s="1" t="s">
        <v>186</v>
      </c>
      <c r="BD4" s="1" t="s">
        <v>141</v>
      </c>
      <c r="BE4" s="1" t="s">
        <v>142</v>
      </c>
      <c r="BF4" s="1" t="s">
        <v>143</v>
      </c>
      <c r="BG4" s="1" t="s">
        <v>130</v>
      </c>
      <c r="BH4" s="1" t="s">
        <v>131</v>
      </c>
      <c r="BI4" s="1" t="s">
        <v>144</v>
      </c>
      <c r="BJ4" s="2" t="s">
        <v>187</v>
      </c>
      <c r="BL4" s="1" t="s">
        <v>147</v>
      </c>
      <c r="BO4" s="1" t="s">
        <v>188</v>
      </c>
      <c r="BR4" s="1" t="s">
        <v>189</v>
      </c>
      <c r="BS4" s="1">
        <v>40760</v>
      </c>
      <c r="BT4" s="1" t="s">
        <v>170</v>
      </c>
      <c r="BU4" s="1">
        <v>3.0049999999999999</v>
      </c>
      <c r="BV4" s="1">
        <v>0</v>
      </c>
      <c r="BW4" s="1">
        <v>130897.8</v>
      </c>
      <c r="BX4" s="1">
        <v>130897.8</v>
      </c>
      <c r="BY4" s="1">
        <v>1200</v>
      </c>
      <c r="BZ4" s="1" t="s">
        <v>190</v>
      </c>
      <c r="CA4" s="1" t="s">
        <v>191</v>
      </c>
      <c r="CB4" s="1" t="s">
        <v>192</v>
      </c>
      <c r="CC4" s="1" t="s">
        <v>193</v>
      </c>
      <c r="CD4" s="1" t="s">
        <v>156</v>
      </c>
      <c r="CE4" s="1" t="s">
        <v>194</v>
      </c>
      <c r="CF4" s="1">
        <v>1980</v>
      </c>
      <c r="CG4" s="1">
        <v>1967</v>
      </c>
      <c r="CI4" s="1" t="s">
        <v>191</v>
      </c>
      <c r="CL4" s="1">
        <v>1</v>
      </c>
      <c r="CM4" s="1">
        <v>0</v>
      </c>
      <c r="CN4" s="1">
        <v>100</v>
      </c>
      <c r="CO4" s="1" t="s">
        <v>175</v>
      </c>
      <c r="CP4" s="1">
        <v>38987</v>
      </c>
      <c r="CQ4" s="1" t="s">
        <v>158</v>
      </c>
      <c r="CR4" s="1">
        <v>2019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2018</v>
      </c>
      <c r="DE4" s="7">
        <v>0</v>
      </c>
      <c r="DF4" s="7">
        <v>7032</v>
      </c>
      <c r="DG4" s="7">
        <v>0</v>
      </c>
      <c r="DH4" s="7">
        <v>200866</v>
      </c>
      <c r="DI4" s="7">
        <v>0</v>
      </c>
      <c r="DJ4" s="7">
        <v>0</v>
      </c>
      <c r="DK4" s="7">
        <v>207898</v>
      </c>
      <c r="DL4" s="7">
        <v>0</v>
      </c>
      <c r="DM4" s="7">
        <v>207898</v>
      </c>
      <c r="DN4" s="7">
        <v>0</v>
      </c>
      <c r="DO4" s="7">
        <v>207898</v>
      </c>
      <c r="DP4" s="1">
        <v>2007</v>
      </c>
      <c r="DQ4" s="1">
        <v>2599551</v>
      </c>
      <c r="DR4" s="1" t="s">
        <v>137</v>
      </c>
      <c r="DS4" s="1" t="s">
        <v>195</v>
      </c>
      <c r="DT4" s="1">
        <v>21.223700000000001</v>
      </c>
      <c r="DU4" s="5">
        <v>0.29296524394200002</v>
      </c>
      <c r="DV4" s="4">
        <f t="shared" si="2"/>
        <v>9.7500000000000003E-2</v>
      </c>
      <c r="DW4" s="7">
        <f t="shared" si="3"/>
        <v>1.5345254083720277</v>
      </c>
      <c r="DX4" s="8">
        <f t="shared" si="4"/>
        <v>19582.947317688446</v>
      </c>
      <c r="DY4" s="3">
        <f t="shared" si="5"/>
        <v>1.8</v>
      </c>
      <c r="DZ4" s="3">
        <f t="shared" si="6"/>
        <v>2.7621457350696499</v>
      </c>
      <c r="EA4" s="7">
        <f t="shared" si="7"/>
        <v>35249.305171839202</v>
      </c>
      <c r="EB4" s="8">
        <f>IF(DX4&gt;1000,IF(E4="Residential", 71000, 105000),11000)</f>
        <v>105000</v>
      </c>
      <c r="EC4" s="8">
        <f t="shared" si="8"/>
        <v>0</v>
      </c>
      <c r="ED4" s="8">
        <f t="shared" si="9"/>
        <v>105000</v>
      </c>
      <c r="EE4" s="8">
        <f t="shared" si="10"/>
        <v>140300</v>
      </c>
    </row>
    <row r="5" spans="1:135" ht="45" x14ac:dyDescent="0.25">
      <c r="A5" s="1">
        <v>199</v>
      </c>
      <c r="B5" s="1" t="s">
        <v>196</v>
      </c>
      <c r="C5" s="1" t="s">
        <v>197</v>
      </c>
      <c r="D5" s="1" t="b">
        <f t="shared" si="0"/>
        <v>1</v>
      </c>
      <c r="E5" s="1" t="str">
        <f t="shared" si="1"/>
        <v>Residential</v>
      </c>
      <c r="F5" s="1">
        <v>3</v>
      </c>
      <c r="G5" s="1">
        <v>0</v>
      </c>
      <c r="H5" s="1">
        <v>0</v>
      </c>
      <c r="I5" s="1">
        <v>-1</v>
      </c>
      <c r="J5" s="1">
        <v>0</v>
      </c>
      <c r="M5" s="1">
        <v>1.39331400411E-3</v>
      </c>
      <c r="N5" s="1">
        <v>1.01103479958E-7</v>
      </c>
      <c r="O5" s="1">
        <v>76554</v>
      </c>
      <c r="P5" s="1">
        <v>81257</v>
      </c>
      <c r="Q5" s="1">
        <v>1060755</v>
      </c>
      <c r="R5" s="1" t="s">
        <v>198</v>
      </c>
      <c r="S5" s="1">
        <v>38725</v>
      </c>
      <c r="W5" s="1">
        <v>12097.881522199999</v>
      </c>
      <c r="X5" s="1">
        <v>463.79682184000001</v>
      </c>
      <c r="Y5" s="1">
        <v>11248.9277344</v>
      </c>
      <c r="Z5" s="1">
        <v>450.00054577999998</v>
      </c>
      <c r="AE5" s="1" t="s">
        <v>199</v>
      </c>
      <c r="AF5" s="1">
        <v>1060755</v>
      </c>
      <c r="AG5" s="1" t="s">
        <v>198</v>
      </c>
      <c r="AH5" s="1" t="s">
        <v>200</v>
      </c>
      <c r="AI5" s="1" t="s">
        <v>128</v>
      </c>
      <c r="AJ5" s="1">
        <v>100</v>
      </c>
      <c r="AM5" s="1" t="s">
        <v>201</v>
      </c>
      <c r="AO5" s="1" t="s">
        <v>130</v>
      </c>
      <c r="AP5" s="1" t="s">
        <v>131</v>
      </c>
      <c r="AQ5" s="1" t="s">
        <v>202</v>
      </c>
      <c r="AR5" s="1" t="s">
        <v>133</v>
      </c>
      <c r="AS5" s="1" t="s">
        <v>203</v>
      </c>
      <c r="AT5" s="1" t="s">
        <v>204</v>
      </c>
      <c r="AU5" s="1" t="s">
        <v>205</v>
      </c>
      <c r="AV5" s="1" t="s">
        <v>174</v>
      </c>
      <c r="AW5" s="1" t="s">
        <v>206</v>
      </c>
      <c r="AX5" s="1" t="s">
        <v>207</v>
      </c>
      <c r="BA5" s="1">
        <v>0</v>
      </c>
      <c r="BB5" s="1">
        <v>0</v>
      </c>
      <c r="BC5" s="1" t="s">
        <v>208</v>
      </c>
      <c r="BE5" s="1" t="s">
        <v>209</v>
      </c>
      <c r="BF5" s="1" t="s">
        <v>210</v>
      </c>
      <c r="BG5" s="1" t="s">
        <v>130</v>
      </c>
      <c r="BH5" s="1" t="s">
        <v>131</v>
      </c>
      <c r="BI5" s="1" t="s">
        <v>211</v>
      </c>
      <c r="BJ5" s="2" t="s">
        <v>212</v>
      </c>
      <c r="BK5" s="1" t="s">
        <v>146</v>
      </c>
      <c r="BL5" s="1" t="s">
        <v>147</v>
      </c>
      <c r="BO5" s="1" t="s">
        <v>213</v>
      </c>
      <c r="BR5" s="1" t="s">
        <v>214</v>
      </c>
      <c r="BS5" s="1">
        <v>40795</v>
      </c>
      <c r="BT5" s="1" t="s">
        <v>170</v>
      </c>
      <c r="BU5" s="1">
        <v>0.25800000000000001</v>
      </c>
      <c r="BV5" s="1">
        <v>0.39600000000000002</v>
      </c>
      <c r="BW5" s="1">
        <v>11238.48</v>
      </c>
      <c r="BX5" s="1">
        <v>11238.48</v>
      </c>
      <c r="BY5" s="1">
        <v>1510</v>
      </c>
      <c r="BZ5" s="1" t="s">
        <v>171</v>
      </c>
      <c r="CA5" s="1" t="s">
        <v>154</v>
      </c>
      <c r="CB5" s="1" t="s">
        <v>215</v>
      </c>
      <c r="CD5" s="1" t="s">
        <v>156</v>
      </c>
      <c r="CE5" s="1" t="s">
        <v>128</v>
      </c>
      <c r="CF5" s="1">
        <v>1970</v>
      </c>
      <c r="CG5" s="1">
        <v>1960</v>
      </c>
      <c r="CI5" s="1" t="s">
        <v>154</v>
      </c>
      <c r="CL5" s="1">
        <v>1</v>
      </c>
      <c r="CM5" s="1">
        <v>0</v>
      </c>
      <c r="CN5" s="1">
        <v>100</v>
      </c>
      <c r="CO5" s="1" t="s">
        <v>175</v>
      </c>
      <c r="CQ5" s="1" t="s">
        <v>158</v>
      </c>
      <c r="CR5" s="1">
        <v>2019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0</v>
      </c>
      <c r="DA5" s="1">
        <v>0</v>
      </c>
      <c r="DB5" s="1">
        <v>0</v>
      </c>
      <c r="DC5" s="1">
        <v>0</v>
      </c>
      <c r="DD5" s="1">
        <v>2018</v>
      </c>
      <c r="DE5" s="7">
        <v>0</v>
      </c>
      <c r="DF5" s="7">
        <v>52303</v>
      </c>
      <c r="DG5" s="7">
        <v>0</v>
      </c>
      <c r="DH5" s="7">
        <v>5547</v>
      </c>
      <c r="DI5" s="7">
        <v>0</v>
      </c>
      <c r="DJ5" s="7">
        <v>0</v>
      </c>
      <c r="DK5" s="7">
        <v>57850</v>
      </c>
      <c r="DL5" s="7">
        <v>0</v>
      </c>
      <c r="DM5" s="7">
        <v>57850</v>
      </c>
      <c r="DN5" s="7">
        <v>0</v>
      </c>
      <c r="DO5" s="7">
        <v>57850</v>
      </c>
      <c r="DP5" s="1">
        <v>0</v>
      </c>
      <c r="DQ5" s="1">
        <v>0</v>
      </c>
      <c r="DT5" s="1">
        <v>0</v>
      </c>
      <c r="DU5" s="5">
        <v>0.258241282287</v>
      </c>
      <c r="DV5" s="4">
        <f t="shared" si="2"/>
        <v>1</v>
      </c>
      <c r="DW5" s="7">
        <f t="shared" si="3"/>
        <v>0.4935720844811754</v>
      </c>
      <c r="DX5" s="8">
        <f t="shared" si="4"/>
        <v>57850</v>
      </c>
      <c r="DY5" s="3">
        <f t="shared" si="5"/>
        <v>1.5</v>
      </c>
      <c r="DZ5" s="3">
        <f t="shared" si="6"/>
        <v>1.5</v>
      </c>
      <c r="EA5" s="7">
        <f t="shared" si="7"/>
        <v>86775</v>
      </c>
      <c r="EB5" s="8">
        <f>IF(DX5&gt;1000,IF(E5="Residential", 71000, 105000),11000)</f>
        <v>71000</v>
      </c>
      <c r="EC5" s="8">
        <f t="shared" si="8"/>
        <v>162000</v>
      </c>
      <c r="ED5" s="8">
        <f t="shared" si="9"/>
        <v>233000</v>
      </c>
      <c r="EE5" s="8">
        <f t="shared" si="10"/>
        <v>319800</v>
      </c>
    </row>
    <row r="6" spans="1:135" ht="45" x14ac:dyDescent="0.25">
      <c r="A6" s="1">
        <v>87</v>
      </c>
      <c r="B6" s="1" t="s">
        <v>216</v>
      </c>
      <c r="C6" s="1" t="s">
        <v>217</v>
      </c>
      <c r="D6" s="1" t="b">
        <f t="shared" si="0"/>
        <v>1</v>
      </c>
      <c r="E6" s="1" t="str">
        <f t="shared" si="1"/>
        <v>Business</v>
      </c>
      <c r="F6" s="1">
        <v>2</v>
      </c>
      <c r="G6" s="1">
        <v>0</v>
      </c>
      <c r="H6" s="1">
        <v>0</v>
      </c>
      <c r="I6" s="1">
        <v>-1</v>
      </c>
      <c r="J6" s="1">
        <v>0</v>
      </c>
      <c r="M6" s="1">
        <v>1.39011862731E-3</v>
      </c>
      <c r="N6" s="1">
        <v>1.13100633312E-7</v>
      </c>
      <c r="O6" s="1">
        <v>81582</v>
      </c>
      <c r="P6" s="1">
        <v>87384</v>
      </c>
      <c r="Q6" s="1">
        <v>2109711</v>
      </c>
      <c r="R6" s="1" t="s">
        <v>218</v>
      </c>
      <c r="W6" s="1">
        <v>12586.5527877</v>
      </c>
      <c r="X6" s="1">
        <v>473.68200994</v>
      </c>
      <c r="Y6" s="1">
        <v>12586.5546875</v>
      </c>
      <c r="Z6" s="1">
        <v>473.68200994</v>
      </c>
      <c r="AE6" s="1" t="s">
        <v>219</v>
      </c>
      <c r="AF6" s="1">
        <v>2109711</v>
      </c>
      <c r="AG6" s="1" t="s">
        <v>218</v>
      </c>
      <c r="AH6" s="1" t="s">
        <v>220</v>
      </c>
      <c r="AI6" s="1" t="s">
        <v>128</v>
      </c>
      <c r="AJ6" s="1">
        <v>100</v>
      </c>
      <c r="AK6" s="1" t="s">
        <v>221</v>
      </c>
      <c r="AM6" s="1" t="s">
        <v>222</v>
      </c>
      <c r="AO6" s="1" t="s">
        <v>223</v>
      </c>
      <c r="AP6" s="1" t="s">
        <v>131</v>
      </c>
      <c r="AQ6" s="1" t="s">
        <v>224</v>
      </c>
      <c r="AR6" s="1" t="s">
        <v>133</v>
      </c>
      <c r="AS6" s="1" t="s">
        <v>134</v>
      </c>
      <c r="AT6" s="1" t="s">
        <v>135</v>
      </c>
      <c r="AU6" s="1" t="s">
        <v>136</v>
      </c>
      <c r="AV6" s="1" t="s">
        <v>137</v>
      </c>
      <c r="AW6" s="1" t="s">
        <v>225</v>
      </c>
      <c r="AX6" s="1" t="s">
        <v>226</v>
      </c>
      <c r="BA6" s="1">
        <v>0</v>
      </c>
      <c r="BB6" s="1">
        <v>0</v>
      </c>
      <c r="BC6" s="1" t="s">
        <v>227</v>
      </c>
      <c r="BD6" s="1" t="s">
        <v>141</v>
      </c>
      <c r="BE6" s="1" t="s">
        <v>142</v>
      </c>
      <c r="BF6" s="1" t="s">
        <v>143</v>
      </c>
      <c r="BG6" s="1" t="s">
        <v>130</v>
      </c>
      <c r="BH6" s="1" t="s">
        <v>131</v>
      </c>
      <c r="BI6" s="1" t="s">
        <v>144</v>
      </c>
      <c r="BJ6" s="2" t="s">
        <v>228</v>
      </c>
      <c r="BK6" s="1" t="s">
        <v>146</v>
      </c>
      <c r="BL6" s="1" t="s">
        <v>147</v>
      </c>
      <c r="BM6" s="1" t="s">
        <v>148</v>
      </c>
      <c r="BO6" s="1" t="s">
        <v>150</v>
      </c>
      <c r="BR6" s="1" t="s">
        <v>229</v>
      </c>
      <c r="BS6" s="1">
        <v>41218</v>
      </c>
      <c r="BT6" s="1" t="s">
        <v>170</v>
      </c>
      <c r="BU6" s="1">
        <v>0.28849999999999998</v>
      </c>
      <c r="BV6" s="1">
        <v>0</v>
      </c>
      <c r="BW6" s="1">
        <v>12567</v>
      </c>
      <c r="BX6" s="1">
        <v>12567</v>
      </c>
      <c r="BY6" s="1">
        <v>1515</v>
      </c>
      <c r="BZ6" s="1" t="s">
        <v>230</v>
      </c>
      <c r="CA6" s="1" t="s">
        <v>231</v>
      </c>
      <c r="CB6" s="1" t="s">
        <v>232</v>
      </c>
      <c r="CC6" s="1" t="s">
        <v>233</v>
      </c>
      <c r="CD6" s="1" t="s">
        <v>156</v>
      </c>
      <c r="CE6" s="1" t="s">
        <v>194</v>
      </c>
      <c r="CF6" s="1">
        <v>2005</v>
      </c>
      <c r="CG6" s="1">
        <v>1970</v>
      </c>
      <c r="CI6" s="1" t="s">
        <v>231</v>
      </c>
      <c r="CL6" s="1">
        <v>1</v>
      </c>
      <c r="CM6" s="1">
        <v>0</v>
      </c>
      <c r="CN6" s="1">
        <v>100</v>
      </c>
      <c r="CO6" s="1" t="s">
        <v>175</v>
      </c>
      <c r="CP6" s="1">
        <v>36823</v>
      </c>
      <c r="CQ6" s="1" t="s">
        <v>158</v>
      </c>
      <c r="CR6" s="1">
        <v>2019</v>
      </c>
      <c r="CS6" s="1">
        <v>0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0</v>
      </c>
      <c r="DD6" s="1">
        <v>2018</v>
      </c>
      <c r="DE6" s="7">
        <v>0</v>
      </c>
      <c r="DF6" s="7">
        <v>120022</v>
      </c>
      <c r="DG6" s="7">
        <v>0</v>
      </c>
      <c r="DH6" s="7">
        <v>50268</v>
      </c>
      <c r="DI6" s="7">
        <v>0</v>
      </c>
      <c r="DJ6" s="7">
        <v>0</v>
      </c>
      <c r="DK6" s="7">
        <v>170290</v>
      </c>
      <c r="DL6" s="7">
        <v>0</v>
      </c>
      <c r="DM6" s="7">
        <v>170290</v>
      </c>
      <c r="DN6" s="7">
        <v>0</v>
      </c>
      <c r="DO6" s="7">
        <v>170290</v>
      </c>
      <c r="DP6" s="1">
        <v>0</v>
      </c>
      <c r="DQ6" s="1">
        <v>0</v>
      </c>
      <c r="DT6" s="1">
        <v>0</v>
      </c>
      <c r="DU6" s="5">
        <v>0.28894883443300001</v>
      </c>
      <c r="DV6" s="4">
        <f t="shared" si="2"/>
        <v>1</v>
      </c>
      <c r="DW6" s="7">
        <f t="shared" si="3"/>
        <v>4</v>
      </c>
      <c r="DX6" s="8">
        <f t="shared" si="4"/>
        <v>170290</v>
      </c>
      <c r="DY6" s="3">
        <f t="shared" si="5"/>
        <v>2.2000000000000002</v>
      </c>
      <c r="DZ6" s="3">
        <f t="shared" si="6"/>
        <v>8.8000000000000007</v>
      </c>
      <c r="EA6" s="7">
        <f t="shared" si="7"/>
        <v>374638.00000000006</v>
      </c>
      <c r="EB6" s="8">
        <f t="shared" ref="EB6:EB18" si="11">IF(DX6&gt;1000,IF(E6="Residential", 71000, 105000),11000)</f>
        <v>105000</v>
      </c>
      <c r="EC6" s="8">
        <f t="shared" si="8"/>
        <v>224000</v>
      </c>
      <c r="ED6" s="8">
        <f t="shared" si="9"/>
        <v>329000</v>
      </c>
      <c r="EE6" s="8">
        <f t="shared" si="10"/>
        <v>703700</v>
      </c>
    </row>
    <row r="7" spans="1:135" ht="30" x14ac:dyDescent="0.25">
      <c r="A7" s="1">
        <v>195</v>
      </c>
      <c r="B7" s="1" t="s">
        <v>196</v>
      </c>
      <c r="C7" s="1" t="s">
        <v>197</v>
      </c>
      <c r="D7" s="1" t="b">
        <f t="shared" si="0"/>
        <v>1</v>
      </c>
      <c r="E7" s="1" t="str">
        <f t="shared" si="1"/>
        <v>Residential</v>
      </c>
      <c r="F7" s="1">
        <v>3</v>
      </c>
      <c r="G7" s="1">
        <v>0</v>
      </c>
      <c r="H7" s="1">
        <v>0</v>
      </c>
      <c r="I7" s="1">
        <v>-1</v>
      </c>
      <c r="J7" s="1">
        <v>0</v>
      </c>
      <c r="M7" s="1">
        <v>2.0583864180500002E-3</v>
      </c>
      <c r="N7" s="1">
        <v>2.4527717136800002E-7</v>
      </c>
      <c r="O7" s="1">
        <v>127422</v>
      </c>
      <c r="P7" s="1">
        <v>131544</v>
      </c>
      <c r="Q7" s="1">
        <v>2638438</v>
      </c>
      <c r="R7" s="1" t="s">
        <v>234</v>
      </c>
      <c r="S7" s="1">
        <v>39138</v>
      </c>
      <c r="W7" s="1">
        <v>27289.669649300002</v>
      </c>
      <c r="X7" s="1">
        <v>679.47813044999998</v>
      </c>
      <c r="Y7" s="1">
        <v>27289.6738281</v>
      </c>
      <c r="Z7" s="1">
        <v>679.47813044999998</v>
      </c>
      <c r="AE7" s="1" t="s">
        <v>235</v>
      </c>
      <c r="AF7" s="1">
        <v>2638438</v>
      </c>
      <c r="AG7" s="1" t="s">
        <v>234</v>
      </c>
      <c r="AH7" s="1" t="s">
        <v>236</v>
      </c>
      <c r="AI7" s="1" t="s">
        <v>128</v>
      </c>
      <c r="AJ7" s="1">
        <v>100</v>
      </c>
      <c r="AM7" s="1" t="s">
        <v>237</v>
      </c>
      <c r="AO7" s="1" t="s">
        <v>130</v>
      </c>
      <c r="AP7" s="1" t="s">
        <v>131</v>
      </c>
      <c r="AQ7" s="1" t="s">
        <v>202</v>
      </c>
      <c r="AR7" s="1" t="s">
        <v>133</v>
      </c>
      <c r="AS7" s="1" t="s">
        <v>203</v>
      </c>
      <c r="AT7" s="1" t="s">
        <v>204</v>
      </c>
      <c r="AU7" s="1" t="s">
        <v>205</v>
      </c>
      <c r="AV7" s="1" t="s">
        <v>174</v>
      </c>
      <c r="AW7" s="1" t="s">
        <v>238</v>
      </c>
      <c r="AX7" s="1" t="s">
        <v>239</v>
      </c>
      <c r="BA7" s="1">
        <v>0</v>
      </c>
      <c r="BB7" s="1">
        <v>0</v>
      </c>
      <c r="BE7" s="1" t="s">
        <v>209</v>
      </c>
      <c r="BF7" s="1" t="s">
        <v>210</v>
      </c>
      <c r="BG7" s="1" t="s">
        <v>130</v>
      </c>
      <c r="BH7" s="1" t="s">
        <v>131</v>
      </c>
      <c r="BJ7" s="2" t="s">
        <v>240</v>
      </c>
      <c r="BK7" s="1" t="s">
        <v>146</v>
      </c>
      <c r="BL7" s="1" t="s">
        <v>147</v>
      </c>
      <c r="BO7" s="1" t="s">
        <v>213</v>
      </c>
      <c r="BU7" s="1">
        <v>0.625</v>
      </c>
      <c r="BV7" s="1">
        <v>0</v>
      </c>
      <c r="BW7" s="1">
        <v>27225</v>
      </c>
      <c r="BX7" s="1">
        <v>27225</v>
      </c>
      <c r="BY7" s="1">
        <v>0</v>
      </c>
      <c r="BZ7" s="1" t="s">
        <v>203</v>
      </c>
      <c r="CA7" s="1" t="s">
        <v>241</v>
      </c>
      <c r="CC7" s="1" t="s">
        <v>242</v>
      </c>
      <c r="CD7" s="1" t="s">
        <v>156</v>
      </c>
      <c r="CE7" s="1" t="s">
        <v>128</v>
      </c>
      <c r="CF7" s="1">
        <v>0</v>
      </c>
      <c r="CG7" s="1">
        <v>0</v>
      </c>
      <c r="CI7" s="1" t="s">
        <v>241</v>
      </c>
      <c r="CL7" s="1">
        <v>0</v>
      </c>
      <c r="CM7" s="1">
        <v>0</v>
      </c>
      <c r="CN7" s="1">
        <v>0</v>
      </c>
      <c r="CO7" s="1" t="s">
        <v>175</v>
      </c>
      <c r="CP7" s="1">
        <v>39512</v>
      </c>
      <c r="CQ7" s="1" t="s">
        <v>158</v>
      </c>
      <c r="CR7" s="1">
        <v>2019</v>
      </c>
      <c r="CS7" s="1">
        <v>0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0</v>
      </c>
      <c r="CZ7" s="1">
        <v>0</v>
      </c>
      <c r="DA7" s="1">
        <v>0</v>
      </c>
      <c r="DB7" s="1">
        <v>0</v>
      </c>
      <c r="DC7" s="1">
        <v>0</v>
      </c>
      <c r="DD7" s="1">
        <v>2018</v>
      </c>
      <c r="DE7" s="7">
        <v>0</v>
      </c>
      <c r="DF7" s="7">
        <v>0</v>
      </c>
      <c r="DG7" s="7">
        <v>0</v>
      </c>
      <c r="DH7" s="7">
        <v>10157</v>
      </c>
      <c r="DI7" s="7">
        <v>0</v>
      </c>
      <c r="DJ7" s="7">
        <v>0</v>
      </c>
      <c r="DK7" s="7">
        <v>10157</v>
      </c>
      <c r="DL7" s="7">
        <v>0</v>
      </c>
      <c r="DM7" s="7">
        <v>10157</v>
      </c>
      <c r="DN7" s="7">
        <v>0</v>
      </c>
      <c r="DO7" s="7">
        <v>10157</v>
      </c>
      <c r="DP7" s="1">
        <v>2008</v>
      </c>
      <c r="DQ7" s="1">
        <v>2614775</v>
      </c>
      <c r="DR7" s="1" t="s">
        <v>174</v>
      </c>
      <c r="DS7" s="1" t="s">
        <v>238</v>
      </c>
      <c r="DT7" s="1">
        <v>7.1150000000000002</v>
      </c>
      <c r="DU7" s="5">
        <v>0.62648729586999996</v>
      </c>
      <c r="DV7" s="4">
        <f t="shared" si="2"/>
        <v>1</v>
      </c>
      <c r="DW7" s="7">
        <f t="shared" si="3"/>
        <v>0.37307621671258034</v>
      </c>
      <c r="DX7" s="8">
        <f t="shared" si="4"/>
        <v>10157</v>
      </c>
      <c r="DY7" s="3">
        <f t="shared" si="5"/>
        <v>1.5</v>
      </c>
      <c r="DZ7" s="3">
        <f t="shared" si="6"/>
        <v>1.5</v>
      </c>
      <c r="EA7" s="7">
        <f t="shared" si="7"/>
        <v>15235.5</v>
      </c>
      <c r="EB7" s="8">
        <f t="shared" si="11"/>
        <v>71000</v>
      </c>
      <c r="EC7" s="8">
        <f t="shared" si="8"/>
        <v>162000</v>
      </c>
      <c r="ED7" s="8">
        <f t="shared" si="9"/>
        <v>233000</v>
      </c>
      <c r="EE7" s="8">
        <f t="shared" si="10"/>
        <v>248300</v>
      </c>
    </row>
    <row r="8" spans="1:135" ht="45" x14ac:dyDescent="0.25">
      <c r="A8" s="1">
        <v>129</v>
      </c>
      <c r="B8" s="1" t="s">
        <v>216</v>
      </c>
      <c r="C8" s="1" t="s">
        <v>217</v>
      </c>
      <c r="D8" s="1" t="b">
        <f t="shared" si="0"/>
        <v>1</v>
      </c>
      <c r="E8" s="1" t="str">
        <f t="shared" si="1"/>
        <v>Business</v>
      </c>
      <c r="F8" s="1">
        <v>2</v>
      </c>
      <c r="G8" s="1">
        <v>0</v>
      </c>
      <c r="H8" s="1">
        <v>0</v>
      </c>
      <c r="I8" s="1">
        <v>-1</v>
      </c>
      <c r="J8" s="1">
        <v>0</v>
      </c>
      <c r="M8" s="1">
        <v>8.2660567661199998E-3</v>
      </c>
      <c r="N8" s="1">
        <v>2.2026928416900001E-6</v>
      </c>
      <c r="O8" s="1">
        <v>129011</v>
      </c>
      <c r="P8" s="1">
        <v>132902</v>
      </c>
      <c r="Q8" s="1">
        <v>2726185</v>
      </c>
      <c r="R8" s="1" t="s">
        <v>243</v>
      </c>
      <c r="S8" s="1">
        <v>39138</v>
      </c>
      <c r="W8" s="1">
        <v>245117.369098</v>
      </c>
      <c r="X8" s="1">
        <v>2682.0317612499998</v>
      </c>
      <c r="Y8" s="1">
        <v>245117.369141</v>
      </c>
      <c r="Z8" s="1">
        <v>2682.0317612499998</v>
      </c>
      <c r="AE8" s="1" t="s">
        <v>244</v>
      </c>
      <c r="AF8" s="1">
        <v>2726185</v>
      </c>
      <c r="AG8" s="1" t="s">
        <v>243</v>
      </c>
      <c r="AH8" s="1" t="s">
        <v>245</v>
      </c>
      <c r="AI8" s="1" t="s">
        <v>128</v>
      </c>
      <c r="AJ8" s="1">
        <v>100</v>
      </c>
      <c r="AK8" s="1" t="s">
        <v>246</v>
      </c>
      <c r="AM8" s="1" t="s">
        <v>247</v>
      </c>
      <c r="AO8" s="1" t="s">
        <v>248</v>
      </c>
      <c r="AP8" s="1" t="s">
        <v>249</v>
      </c>
      <c r="AQ8" s="1" t="s">
        <v>250</v>
      </c>
      <c r="AR8" s="1" t="s">
        <v>133</v>
      </c>
      <c r="AS8" s="1" t="s">
        <v>251</v>
      </c>
      <c r="AT8" s="1" t="s">
        <v>252</v>
      </c>
      <c r="AU8" s="1" t="s">
        <v>253</v>
      </c>
      <c r="AV8" s="1" t="s">
        <v>254</v>
      </c>
      <c r="AW8" s="1" t="s">
        <v>255</v>
      </c>
      <c r="AX8" s="1" t="s">
        <v>256</v>
      </c>
      <c r="AY8" s="1" t="s">
        <v>257</v>
      </c>
      <c r="BA8" s="1">
        <v>0</v>
      </c>
      <c r="BB8" s="1">
        <v>0</v>
      </c>
      <c r="BC8" s="1" t="s">
        <v>258</v>
      </c>
      <c r="BD8" s="1" t="s">
        <v>141</v>
      </c>
      <c r="BE8" s="1" t="s">
        <v>142</v>
      </c>
      <c r="BF8" s="1" t="s">
        <v>143</v>
      </c>
      <c r="BG8" s="1" t="s">
        <v>130</v>
      </c>
      <c r="BH8" s="1" t="s">
        <v>131</v>
      </c>
      <c r="BJ8" s="2" t="s">
        <v>259</v>
      </c>
      <c r="BK8" s="1" t="s">
        <v>146</v>
      </c>
      <c r="BL8" s="1" t="s">
        <v>147</v>
      </c>
      <c r="BM8" s="1" t="s">
        <v>148</v>
      </c>
      <c r="BO8" s="1" t="s">
        <v>150</v>
      </c>
      <c r="BP8" s="1" t="s">
        <v>260</v>
      </c>
      <c r="BQ8" s="1" t="s">
        <v>261</v>
      </c>
      <c r="BR8" s="1" t="s">
        <v>262</v>
      </c>
      <c r="BS8" s="1">
        <v>42314</v>
      </c>
      <c r="BT8" s="1" t="s">
        <v>263</v>
      </c>
      <c r="BU8" s="1">
        <v>5.351</v>
      </c>
      <c r="BV8" s="1">
        <v>0</v>
      </c>
      <c r="BW8" s="1">
        <v>233089.56</v>
      </c>
      <c r="BX8" s="1">
        <v>233089.56</v>
      </c>
      <c r="BY8" s="1">
        <v>5019</v>
      </c>
      <c r="BZ8" s="1" t="s">
        <v>264</v>
      </c>
      <c r="CA8" s="1" t="s">
        <v>265</v>
      </c>
      <c r="CB8" s="1" t="s">
        <v>266</v>
      </c>
      <c r="CC8" s="1" t="s">
        <v>267</v>
      </c>
      <c r="CD8" s="1" t="s">
        <v>156</v>
      </c>
      <c r="CE8" s="1" t="s">
        <v>194</v>
      </c>
      <c r="CF8" s="1">
        <v>2010</v>
      </c>
      <c r="CG8" s="1">
        <v>2007</v>
      </c>
      <c r="CI8" s="1" t="s">
        <v>265</v>
      </c>
      <c r="CL8" s="1">
        <v>1</v>
      </c>
      <c r="CM8" s="1">
        <v>0</v>
      </c>
      <c r="CN8" s="1">
        <v>100</v>
      </c>
      <c r="CO8" s="1" t="s">
        <v>175</v>
      </c>
      <c r="CP8" s="1">
        <v>42333</v>
      </c>
      <c r="CQ8" s="1" t="s">
        <v>158</v>
      </c>
      <c r="CR8" s="1">
        <v>2019</v>
      </c>
      <c r="CS8" s="1">
        <v>0</v>
      </c>
      <c r="CT8" s="1">
        <v>0</v>
      </c>
      <c r="CU8" s="1">
        <v>0</v>
      </c>
      <c r="CV8" s="1">
        <v>0</v>
      </c>
      <c r="CW8" s="1">
        <v>0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0</v>
      </c>
      <c r="DD8" s="1">
        <v>2018</v>
      </c>
      <c r="DE8" s="7">
        <v>0</v>
      </c>
      <c r="DF8" s="7">
        <v>1011828</v>
      </c>
      <c r="DG8" s="7">
        <v>0</v>
      </c>
      <c r="DH8" s="7">
        <v>1748172</v>
      </c>
      <c r="DI8" s="7">
        <v>0</v>
      </c>
      <c r="DJ8" s="7">
        <v>0</v>
      </c>
      <c r="DK8" s="7">
        <v>2760000</v>
      </c>
      <c r="DL8" s="7">
        <v>0</v>
      </c>
      <c r="DM8" s="7">
        <v>2760000</v>
      </c>
      <c r="DN8" s="7">
        <v>0</v>
      </c>
      <c r="DO8" s="7">
        <v>2760000</v>
      </c>
      <c r="DP8" s="1">
        <v>0</v>
      </c>
      <c r="DQ8" s="1">
        <v>0</v>
      </c>
      <c r="DT8" s="1">
        <v>0</v>
      </c>
      <c r="DU8" s="5">
        <v>5.6271448388299996</v>
      </c>
      <c r="DV8" s="4">
        <f t="shared" si="2"/>
        <v>1</v>
      </c>
      <c r="DW8" s="7">
        <f t="shared" si="3"/>
        <v>7.5000012870589314</v>
      </c>
      <c r="DX8" s="8">
        <f t="shared" si="4"/>
        <v>2760000</v>
      </c>
      <c r="DY8" s="3">
        <f t="shared" si="5"/>
        <v>2.2000000000000002</v>
      </c>
      <c r="DZ8" s="3">
        <f t="shared" si="6"/>
        <v>16.500002831529649</v>
      </c>
      <c r="EA8" s="7">
        <f t="shared" si="7"/>
        <v>6072000.0000000009</v>
      </c>
      <c r="EB8" s="8">
        <f t="shared" si="11"/>
        <v>105000</v>
      </c>
      <c r="EC8" s="8">
        <f t="shared" si="8"/>
        <v>224000</v>
      </c>
      <c r="ED8" s="8">
        <f t="shared" si="9"/>
        <v>329000</v>
      </c>
      <c r="EE8" s="8">
        <f t="shared" si="10"/>
        <v>6401000</v>
      </c>
    </row>
    <row r="9" spans="1:135" ht="45" x14ac:dyDescent="0.25">
      <c r="A9" s="1">
        <v>197</v>
      </c>
      <c r="B9" s="1" t="s">
        <v>196</v>
      </c>
      <c r="C9" s="1" t="s">
        <v>197</v>
      </c>
      <c r="D9" s="1" t="b">
        <f t="shared" si="0"/>
        <v>1</v>
      </c>
      <c r="E9" s="1" t="str">
        <f t="shared" si="1"/>
        <v>Residential</v>
      </c>
      <c r="F9" s="1">
        <v>3</v>
      </c>
      <c r="G9" s="1">
        <v>0</v>
      </c>
      <c r="H9" s="1">
        <v>0</v>
      </c>
      <c r="I9" s="1">
        <v>-1</v>
      </c>
      <c r="J9" s="1">
        <v>0</v>
      </c>
      <c r="M9" s="1">
        <v>1.9033600753E-3</v>
      </c>
      <c r="N9" s="1">
        <v>1.6975086090600001E-7</v>
      </c>
      <c r="O9" s="1">
        <v>146700</v>
      </c>
      <c r="P9" s="1">
        <v>159409</v>
      </c>
      <c r="Q9" s="1">
        <v>1060746</v>
      </c>
      <c r="R9" s="1" t="s">
        <v>268</v>
      </c>
      <c r="S9" s="1">
        <v>39138</v>
      </c>
      <c r="W9" s="1">
        <v>17890.794694799999</v>
      </c>
      <c r="X9" s="1">
        <v>599.25005275000001</v>
      </c>
      <c r="Y9" s="1">
        <v>18886.7304688</v>
      </c>
      <c r="Z9" s="1">
        <v>610.40075453999998</v>
      </c>
      <c r="AE9" s="1" t="s">
        <v>269</v>
      </c>
      <c r="AF9" s="1">
        <v>1060746</v>
      </c>
      <c r="AG9" s="1" t="s">
        <v>268</v>
      </c>
      <c r="AH9" s="1" t="s">
        <v>270</v>
      </c>
      <c r="AI9" s="1" t="s">
        <v>128</v>
      </c>
      <c r="AJ9" s="1">
        <v>100</v>
      </c>
      <c r="AM9" s="1" t="s">
        <v>271</v>
      </c>
      <c r="AO9" s="1" t="s">
        <v>130</v>
      </c>
      <c r="AP9" s="1" t="s">
        <v>131</v>
      </c>
      <c r="AQ9" s="1" t="s">
        <v>202</v>
      </c>
      <c r="AR9" s="1" t="s">
        <v>133</v>
      </c>
      <c r="AS9" s="1" t="s">
        <v>203</v>
      </c>
      <c r="AT9" s="1" t="s">
        <v>204</v>
      </c>
      <c r="AU9" s="1" t="s">
        <v>205</v>
      </c>
      <c r="AV9" s="1" t="s">
        <v>174</v>
      </c>
      <c r="AW9" s="1" t="s">
        <v>272</v>
      </c>
      <c r="AX9" s="1" t="s">
        <v>273</v>
      </c>
      <c r="BA9" s="1">
        <v>0</v>
      </c>
      <c r="BB9" s="1">
        <v>0</v>
      </c>
      <c r="BC9" s="1" t="s">
        <v>274</v>
      </c>
      <c r="BE9" s="1" t="s">
        <v>209</v>
      </c>
      <c r="BF9" s="1" t="s">
        <v>210</v>
      </c>
      <c r="BG9" s="1" t="s">
        <v>130</v>
      </c>
      <c r="BH9" s="1" t="s">
        <v>131</v>
      </c>
      <c r="BI9" s="1" t="s">
        <v>211</v>
      </c>
      <c r="BJ9" s="2" t="s">
        <v>275</v>
      </c>
      <c r="BK9" s="1" t="s">
        <v>146</v>
      </c>
      <c r="BL9" s="1" t="s">
        <v>147</v>
      </c>
      <c r="BN9" s="1" t="s">
        <v>149</v>
      </c>
      <c r="BO9" s="1" t="s">
        <v>213</v>
      </c>
      <c r="BP9" s="1" t="s">
        <v>276</v>
      </c>
      <c r="BQ9" s="1" t="s">
        <v>277</v>
      </c>
      <c r="BR9" s="1" t="s">
        <v>278</v>
      </c>
      <c r="BS9" s="1">
        <v>35429</v>
      </c>
      <c r="BT9" s="1" t="s">
        <v>279</v>
      </c>
      <c r="BU9" s="1">
        <v>0.31</v>
      </c>
      <c r="BV9" s="1">
        <v>0</v>
      </c>
      <c r="BW9" s="1">
        <v>13504</v>
      </c>
      <c r="BX9" s="1">
        <v>13503.6</v>
      </c>
      <c r="BY9" s="1">
        <v>2177</v>
      </c>
      <c r="BZ9" s="1" t="s">
        <v>280</v>
      </c>
      <c r="CA9" s="1" t="s">
        <v>172</v>
      </c>
      <c r="CB9" s="1" t="s">
        <v>281</v>
      </c>
      <c r="CD9" s="1" t="s">
        <v>156</v>
      </c>
      <c r="CE9" s="1" t="s">
        <v>128</v>
      </c>
      <c r="CF9" s="1">
        <v>1980</v>
      </c>
      <c r="CG9" s="1">
        <v>1960</v>
      </c>
      <c r="CI9" s="1" t="s">
        <v>172</v>
      </c>
      <c r="CJ9" s="1" t="s">
        <v>137</v>
      </c>
      <c r="CK9" s="1" t="s">
        <v>282</v>
      </c>
      <c r="CL9" s="1">
        <v>1</v>
      </c>
      <c r="CM9" s="1">
        <v>0</v>
      </c>
      <c r="CN9" s="1">
        <v>100</v>
      </c>
      <c r="CO9" s="1" t="s">
        <v>175</v>
      </c>
      <c r="CQ9" s="1" t="s">
        <v>158</v>
      </c>
      <c r="CR9" s="1">
        <v>2019</v>
      </c>
      <c r="CS9" s="1">
        <v>0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0</v>
      </c>
      <c r="CZ9" s="1">
        <v>0</v>
      </c>
      <c r="DA9" s="1">
        <v>0</v>
      </c>
      <c r="DB9" s="1">
        <v>0</v>
      </c>
      <c r="DC9" s="1">
        <v>0</v>
      </c>
      <c r="DD9" s="1">
        <v>2018</v>
      </c>
      <c r="DE9" s="7">
        <v>134977</v>
      </c>
      <c r="DF9" s="7">
        <v>0</v>
      </c>
      <c r="DG9" s="7">
        <v>10850</v>
      </c>
      <c r="DH9" s="7">
        <v>0</v>
      </c>
      <c r="DI9" s="7">
        <v>0</v>
      </c>
      <c r="DJ9" s="7">
        <v>0</v>
      </c>
      <c r="DK9" s="7">
        <v>145827</v>
      </c>
      <c r="DL9" s="7">
        <v>0</v>
      </c>
      <c r="DM9" s="7">
        <v>145827</v>
      </c>
      <c r="DN9" s="7">
        <v>0</v>
      </c>
      <c r="DO9" s="7">
        <v>145827</v>
      </c>
      <c r="DP9" s="1">
        <v>0</v>
      </c>
      <c r="DQ9" s="1">
        <v>0</v>
      </c>
      <c r="DT9" s="1">
        <v>0</v>
      </c>
      <c r="DU9" s="5">
        <v>0.43358143051999998</v>
      </c>
      <c r="DV9" s="4">
        <f t="shared" si="2"/>
        <v>1</v>
      </c>
      <c r="DW9" s="7">
        <f t="shared" si="3"/>
        <v>0.80348943985307619</v>
      </c>
      <c r="DX9" s="8">
        <f t="shared" si="4"/>
        <v>145827</v>
      </c>
      <c r="DY9" s="3">
        <f t="shared" si="5"/>
        <v>1.5</v>
      </c>
      <c r="DZ9" s="3">
        <f t="shared" si="6"/>
        <v>1.5</v>
      </c>
      <c r="EA9" s="7">
        <f t="shared" si="7"/>
        <v>218740.5</v>
      </c>
      <c r="EB9" s="8">
        <f t="shared" si="11"/>
        <v>71000</v>
      </c>
      <c r="EC9" s="8">
        <f t="shared" si="8"/>
        <v>162000</v>
      </c>
      <c r="ED9" s="8">
        <f t="shared" si="9"/>
        <v>233000</v>
      </c>
      <c r="EE9" s="8">
        <f t="shared" si="10"/>
        <v>451800</v>
      </c>
    </row>
    <row r="10" spans="1:135" ht="45" x14ac:dyDescent="0.25">
      <c r="A10" s="1">
        <v>127</v>
      </c>
      <c r="B10" s="1" t="s">
        <v>216</v>
      </c>
      <c r="C10" s="1" t="s">
        <v>217</v>
      </c>
      <c r="D10" s="1" t="b">
        <f t="shared" si="0"/>
        <v>1</v>
      </c>
      <c r="E10" s="1" t="str">
        <f t="shared" si="1"/>
        <v>Business</v>
      </c>
      <c r="F10" s="1">
        <v>2</v>
      </c>
      <c r="G10" s="1">
        <v>0</v>
      </c>
      <c r="H10" s="1">
        <v>0</v>
      </c>
      <c r="I10" s="1">
        <v>-1</v>
      </c>
      <c r="J10" s="1">
        <v>0</v>
      </c>
      <c r="M10" s="1">
        <v>6.2135568539899997E-3</v>
      </c>
      <c r="N10" s="1">
        <v>7.3876488556900001E-7</v>
      </c>
      <c r="O10" s="1">
        <v>218927</v>
      </c>
      <c r="P10" s="1">
        <v>222376</v>
      </c>
      <c r="Q10" s="1">
        <v>1967206</v>
      </c>
      <c r="R10" s="1" t="s">
        <v>283</v>
      </c>
      <c r="W10" s="1">
        <v>86055.859198599996</v>
      </c>
      <c r="X10" s="1">
        <v>2005.44441411</v>
      </c>
      <c r="Y10" s="1">
        <v>82220.8027344</v>
      </c>
      <c r="Z10" s="1">
        <v>1954.5556776000001</v>
      </c>
      <c r="AE10" s="1" t="s">
        <v>284</v>
      </c>
      <c r="AF10" s="1">
        <v>1967206</v>
      </c>
      <c r="AG10" s="1" t="s">
        <v>283</v>
      </c>
      <c r="AH10" s="1" t="s">
        <v>285</v>
      </c>
      <c r="AI10" s="1" t="s">
        <v>128</v>
      </c>
      <c r="AJ10" s="1">
        <v>100</v>
      </c>
      <c r="AL10" s="1" t="s">
        <v>286</v>
      </c>
      <c r="AM10" s="1" t="s">
        <v>287</v>
      </c>
      <c r="AO10" s="1" t="s">
        <v>130</v>
      </c>
      <c r="AP10" s="1" t="s">
        <v>131</v>
      </c>
      <c r="AQ10" s="1" t="s">
        <v>288</v>
      </c>
      <c r="AR10" s="1" t="s">
        <v>133</v>
      </c>
      <c r="AS10" s="1" t="s">
        <v>289</v>
      </c>
      <c r="AT10" s="1" t="s">
        <v>290</v>
      </c>
      <c r="AU10" s="1" t="s">
        <v>291</v>
      </c>
      <c r="AV10" s="1" t="s">
        <v>292</v>
      </c>
      <c r="AW10" s="1" t="s">
        <v>292</v>
      </c>
      <c r="AX10" s="1" t="s">
        <v>293</v>
      </c>
      <c r="BA10" s="1">
        <v>0</v>
      </c>
      <c r="BB10" s="1">
        <v>0</v>
      </c>
      <c r="BC10" s="1" t="s">
        <v>294</v>
      </c>
      <c r="BD10" s="1" t="s">
        <v>141</v>
      </c>
      <c r="BE10" s="1" t="s">
        <v>142</v>
      </c>
      <c r="BF10" s="1" t="s">
        <v>143</v>
      </c>
      <c r="BG10" s="1" t="s">
        <v>130</v>
      </c>
      <c r="BH10" s="1" t="s">
        <v>131</v>
      </c>
      <c r="BJ10" s="2" t="s">
        <v>295</v>
      </c>
      <c r="BK10" s="1" t="s">
        <v>146</v>
      </c>
      <c r="BL10" s="1" t="s">
        <v>147</v>
      </c>
      <c r="BO10" s="1" t="s">
        <v>213</v>
      </c>
      <c r="BR10" s="1" t="s">
        <v>296</v>
      </c>
      <c r="BS10" s="1">
        <v>43117</v>
      </c>
      <c r="BT10" s="1" t="s">
        <v>170</v>
      </c>
      <c r="BU10" s="1">
        <v>1.861</v>
      </c>
      <c r="BV10" s="1">
        <v>0</v>
      </c>
      <c r="BW10" s="1">
        <v>81065.16</v>
      </c>
      <c r="BX10" s="1">
        <v>81065.16</v>
      </c>
      <c r="BY10" s="1">
        <v>0</v>
      </c>
      <c r="CA10" s="1" t="s">
        <v>265</v>
      </c>
      <c r="CD10" s="1" t="s">
        <v>156</v>
      </c>
      <c r="CE10" s="1" t="s">
        <v>194</v>
      </c>
      <c r="CF10" s="1">
        <v>0</v>
      </c>
      <c r="CG10" s="1">
        <v>0</v>
      </c>
      <c r="CI10" s="1" t="s">
        <v>265</v>
      </c>
      <c r="CL10" s="1">
        <v>0</v>
      </c>
      <c r="CM10" s="1">
        <v>0</v>
      </c>
      <c r="CN10" s="1">
        <v>0</v>
      </c>
      <c r="CO10" s="1" t="s">
        <v>175</v>
      </c>
      <c r="CP10" s="1">
        <v>32853</v>
      </c>
      <c r="CQ10" s="1" t="s">
        <v>158</v>
      </c>
      <c r="CR10" s="1">
        <v>2019</v>
      </c>
      <c r="CS10" s="1">
        <v>0</v>
      </c>
      <c r="CT10" s="1">
        <v>0</v>
      </c>
      <c r="CU10" s="1">
        <v>0</v>
      </c>
      <c r="CV10" s="1">
        <v>0</v>
      </c>
      <c r="CW10" s="1">
        <v>0</v>
      </c>
      <c r="CX10" s="1">
        <v>0</v>
      </c>
      <c r="CY10" s="1">
        <v>0</v>
      </c>
      <c r="CZ10" s="1">
        <v>0</v>
      </c>
      <c r="DA10" s="1">
        <v>0</v>
      </c>
      <c r="DB10" s="1">
        <v>0</v>
      </c>
      <c r="DC10" s="1">
        <v>0</v>
      </c>
      <c r="DD10" s="1">
        <v>2018</v>
      </c>
      <c r="DE10" s="7">
        <v>0</v>
      </c>
      <c r="DF10" s="7">
        <v>4446</v>
      </c>
      <c r="DG10" s="7">
        <v>0</v>
      </c>
      <c r="DH10" s="7">
        <v>162131</v>
      </c>
      <c r="DI10" s="7">
        <v>0</v>
      </c>
      <c r="DJ10" s="7">
        <v>0</v>
      </c>
      <c r="DK10" s="7">
        <v>166577</v>
      </c>
      <c r="DL10" s="7">
        <v>0</v>
      </c>
      <c r="DM10" s="7">
        <v>166577</v>
      </c>
      <c r="DN10" s="7">
        <v>0</v>
      </c>
      <c r="DO10" s="7">
        <v>166577</v>
      </c>
      <c r="DP10" s="1">
        <v>0</v>
      </c>
      <c r="DQ10" s="1">
        <v>0</v>
      </c>
      <c r="DT10" s="1">
        <v>0</v>
      </c>
      <c r="DU10" s="5">
        <v>1.8872312689699999</v>
      </c>
      <c r="DV10" s="4">
        <f t="shared" si="2"/>
        <v>1</v>
      </c>
      <c r="DW10" s="7">
        <f t="shared" si="3"/>
        <v>2.000008388313796</v>
      </c>
      <c r="DX10" s="8">
        <f t="shared" si="4"/>
        <v>166577</v>
      </c>
      <c r="DY10" s="3">
        <f t="shared" si="5"/>
        <v>2.2000000000000002</v>
      </c>
      <c r="DZ10" s="3">
        <f t="shared" si="6"/>
        <v>4.4000184542903513</v>
      </c>
      <c r="EA10" s="7">
        <f t="shared" si="7"/>
        <v>366469.4</v>
      </c>
      <c r="EB10" s="8">
        <f t="shared" si="11"/>
        <v>105000</v>
      </c>
      <c r="EC10" s="8">
        <f t="shared" si="8"/>
        <v>224000</v>
      </c>
      <c r="ED10" s="8">
        <f t="shared" si="9"/>
        <v>329000</v>
      </c>
      <c r="EE10" s="8">
        <f t="shared" si="10"/>
        <v>695500</v>
      </c>
    </row>
    <row r="11" spans="1:135" ht="45" x14ac:dyDescent="0.25">
      <c r="A11" s="1">
        <v>245</v>
      </c>
      <c r="B11" s="1" t="s">
        <v>123</v>
      </c>
      <c r="C11" s="1" t="s">
        <v>124</v>
      </c>
      <c r="D11" s="1" t="b">
        <f t="shared" si="0"/>
        <v>0</v>
      </c>
      <c r="E11" s="1" t="str">
        <f t="shared" si="1"/>
        <v>Residential</v>
      </c>
      <c r="F11" s="1">
        <v>4</v>
      </c>
      <c r="G11" s="1">
        <v>0</v>
      </c>
      <c r="H11" s="1">
        <v>0</v>
      </c>
      <c r="I11" s="1">
        <v>-1</v>
      </c>
      <c r="J11" s="1">
        <v>0</v>
      </c>
      <c r="M11" s="1">
        <v>7.4723264768300002E-4</v>
      </c>
      <c r="N11" s="1">
        <v>2.0040261448399999E-8</v>
      </c>
      <c r="O11" s="1">
        <v>240333</v>
      </c>
      <c r="P11" s="1">
        <v>241766</v>
      </c>
      <c r="Q11" s="1">
        <v>2683530</v>
      </c>
      <c r="R11" s="1" t="s">
        <v>297</v>
      </c>
      <c r="W11" s="1">
        <v>17419.780306199998</v>
      </c>
      <c r="X11" s="1">
        <v>570.86106201999996</v>
      </c>
      <c r="Y11" s="1">
        <v>17419.78125</v>
      </c>
      <c r="Z11" s="1">
        <v>570.86106201999996</v>
      </c>
      <c r="AE11" s="1" t="s">
        <v>298</v>
      </c>
      <c r="AF11" s="1">
        <v>2683530</v>
      </c>
      <c r="AG11" s="1" t="s">
        <v>297</v>
      </c>
      <c r="AH11" s="1" t="s">
        <v>299</v>
      </c>
      <c r="AI11" s="1" t="s">
        <v>128</v>
      </c>
      <c r="AJ11" s="1">
        <v>100</v>
      </c>
      <c r="AM11" s="1" t="s">
        <v>300</v>
      </c>
      <c r="AO11" s="1" t="s">
        <v>130</v>
      </c>
      <c r="AP11" s="1" t="s">
        <v>131</v>
      </c>
      <c r="AQ11" s="1" t="s">
        <v>301</v>
      </c>
      <c r="AR11" s="1" t="s">
        <v>133</v>
      </c>
      <c r="AS11" s="1" t="s">
        <v>134</v>
      </c>
      <c r="AT11" s="1" t="s">
        <v>135</v>
      </c>
      <c r="AU11" s="1" t="s">
        <v>136</v>
      </c>
      <c r="AV11" s="1" t="s">
        <v>137</v>
      </c>
      <c r="AW11" s="1" t="s">
        <v>302</v>
      </c>
      <c r="AX11" s="1" t="s">
        <v>303</v>
      </c>
      <c r="BA11" s="1">
        <v>0</v>
      </c>
      <c r="BB11" s="1">
        <v>0</v>
      </c>
      <c r="BC11" s="1" t="s">
        <v>304</v>
      </c>
      <c r="BD11" s="1" t="s">
        <v>141</v>
      </c>
      <c r="BE11" s="1" t="s">
        <v>142</v>
      </c>
      <c r="BF11" s="1" t="s">
        <v>143</v>
      </c>
      <c r="BG11" s="1" t="s">
        <v>130</v>
      </c>
      <c r="BH11" s="1" t="s">
        <v>131</v>
      </c>
      <c r="BI11" s="1" t="s">
        <v>144</v>
      </c>
      <c r="BJ11" s="2" t="s">
        <v>305</v>
      </c>
      <c r="BK11" s="1" t="s">
        <v>146</v>
      </c>
      <c r="BL11" s="1" t="s">
        <v>147</v>
      </c>
      <c r="BM11" s="1" t="s">
        <v>148</v>
      </c>
      <c r="BO11" s="1" t="s">
        <v>150</v>
      </c>
      <c r="BR11" s="1" t="s">
        <v>306</v>
      </c>
      <c r="BS11" s="1">
        <v>41136</v>
      </c>
      <c r="BT11" s="1" t="s">
        <v>170</v>
      </c>
      <c r="BU11" s="1">
        <v>0.4</v>
      </c>
      <c r="BV11" s="1">
        <v>0</v>
      </c>
      <c r="BW11" s="1">
        <v>17424</v>
      </c>
      <c r="BX11" s="1">
        <v>17424</v>
      </c>
      <c r="BY11" s="1">
        <v>1258</v>
      </c>
      <c r="BZ11" s="1" t="s">
        <v>280</v>
      </c>
      <c r="CA11" s="1" t="s">
        <v>172</v>
      </c>
      <c r="CB11" s="1" t="s">
        <v>307</v>
      </c>
      <c r="CD11" s="1" t="s">
        <v>156</v>
      </c>
      <c r="CE11" s="1" t="s">
        <v>128</v>
      </c>
      <c r="CF11" s="1">
        <v>1970</v>
      </c>
      <c r="CG11" s="1">
        <v>1950</v>
      </c>
      <c r="CI11" s="1" t="s">
        <v>172</v>
      </c>
      <c r="CL11" s="1">
        <v>1</v>
      </c>
      <c r="CM11" s="1">
        <v>0</v>
      </c>
      <c r="CN11" s="1">
        <v>100</v>
      </c>
      <c r="CO11" s="1" t="s">
        <v>175</v>
      </c>
      <c r="CP11" s="1">
        <v>41205</v>
      </c>
      <c r="CQ11" s="1" t="s">
        <v>158</v>
      </c>
      <c r="CR11" s="1">
        <v>2019</v>
      </c>
      <c r="CS11" s="1">
        <v>0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0</v>
      </c>
      <c r="DA11" s="1">
        <v>0</v>
      </c>
      <c r="DB11" s="1">
        <v>0</v>
      </c>
      <c r="DC11" s="1">
        <v>0</v>
      </c>
      <c r="DD11" s="1">
        <v>2018</v>
      </c>
      <c r="DE11" s="7">
        <v>40640</v>
      </c>
      <c r="DF11" s="7">
        <v>0</v>
      </c>
      <c r="DG11" s="7">
        <v>32670</v>
      </c>
      <c r="DH11" s="7">
        <v>19602</v>
      </c>
      <c r="DI11" s="7">
        <v>0</v>
      </c>
      <c r="DJ11" s="7">
        <v>0</v>
      </c>
      <c r="DK11" s="7">
        <v>92912</v>
      </c>
      <c r="DL11" s="7">
        <v>0</v>
      </c>
      <c r="DM11" s="7">
        <v>92912</v>
      </c>
      <c r="DN11" s="7">
        <v>0</v>
      </c>
      <c r="DO11" s="7">
        <v>92912</v>
      </c>
      <c r="DP11" s="1">
        <v>0</v>
      </c>
      <c r="DQ11" s="1">
        <v>0</v>
      </c>
      <c r="DT11" s="1">
        <v>0</v>
      </c>
      <c r="DU11" s="5">
        <v>5.1198667964299997E-2</v>
      </c>
      <c r="DV11" s="4">
        <f t="shared" si="2"/>
        <v>0.128</v>
      </c>
      <c r="DW11" s="7">
        <f t="shared" si="3"/>
        <v>3</v>
      </c>
      <c r="DX11" s="8">
        <f t="shared" si="4"/>
        <v>6690.6419295747237</v>
      </c>
      <c r="DY11" s="3">
        <f t="shared" si="5"/>
        <v>1.5</v>
      </c>
      <c r="DZ11" s="3">
        <f t="shared" si="6"/>
        <v>4.5</v>
      </c>
      <c r="EA11" s="7">
        <f t="shared" si="7"/>
        <v>10035.962894362086</v>
      </c>
      <c r="EB11" s="8">
        <f t="shared" si="11"/>
        <v>71000</v>
      </c>
      <c r="EC11" s="8">
        <f t="shared" si="8"/>
        <v>0</v>
      </c>
      <c r="ED11" s="8">
        <f t="shared" si="9"/>
        <v>71000</v>
      </c>
      <c r="EE11" s="8">
        <f t="shared" si="10"/>
        <v>81100</v>
      </c>
    </row>
    <row r="12" spans="1:135" ht="45" x14ac:dyDescent="0.25">
      <c r="A12" s="1">
        <v>155</v>
      </c>
      <c r="B12" s="1" t="s">
        <v>196</v>
      </c>
      <c r="C12" s="1" t="s">
        <v>197</v>
      </c>
      <c r="D12" s="1" t="b">
        <f t="shared" si="0"/>
        <v>1</v>
      </c>
      <c r="E12" s="1" t="str">
        <f t="shared" si="1"/>
        <v>Residential</v>
      </c>
      <c r="F12" s="1">
        <v>3</v>
      </c>
      <c r="G12" s="1">
        <v>0</v>
      </c>
      <c r="H12" s="1">
        <v>0</v>
      </c>
      <c r="I12" s="1">
        <v>-1</v>
      </c>
      <c r="J12" s="1">
        <v>0</v>
      </c>
      <c r="M12" s="1">
        <v>2.4304334634199999E-3</v>
      </c>
      <c r="N12" s="1">
        <v>2.8651924327400003E-7</v>
      </c>
      <c r="O12" s="1">
        <v>245288</v>
      </c>
      <c r="P12" s="1">
        <v>255690</v>
      </c>
      <c r="Q12" s="1">
        <v>1168177</v>
      </c>
      <c r="R12" s="1" t="s">
        <v>308</v>
      </c>
      <c r="W12" s="1">
        <v>35424.567774199997</v>
      </c>
      <c r="X12" s="1">
        <v>831.17840354999998</v>
      </c>
      <c r="Y12" s="1">
        <v>31885.328125</v>
      </c>
      <c r="Z12" s="1">
        <v>810.75380466000001</v>
      </c>
      <c r="AE12" s="1" t="s">
        <v>309</v>
      </c>
      <c r="AF12" s="1">
        <v>1168177</v>
      </c>
      <c r="AG12" s="1" t="s">
        <v>308</v>
      </c>
      <c r="AH12" s="1" t="s">
        <v>310</v>
      </c>
      <c r="AI12" s="1" t="s">
        <v>128</v>
      </c>
      <c r="AJ12" s="1">
        <v>100</v>
      </c>
      <c r="AK12" s="1" t="s">
        <v>311</v>
      </c>
      <c r="AM12" s="1" t="s">
        <v>312</v>
      </c>
      <c r="AO12" s="1" t="s">
        <v>130</v>
      </c>
      <c r="AP12" s="1" t="s">
        <v>131</v>
      </c>
      <c r="AQ12" s="1" t="s">
        <v>313</v>
      </c>
      <c r="AR12" s="1" t="s">
        <v>133</v>
      </c>
      <c r="AS12" s="1" t="s">
        <v>134</v>
      </c>
      <c r="AT12" s="1" t="s">
        <v>135</v>
      </c>
      <c r="AU12" s="1" t="s">
        <v>136</v>
      </c>
      <c r="AV12" s="1" t="s">
        <v>137</v>
      </c>
      <c r="AW12" s="1" t="s">
        <v>292</v>
      </c>
      <c r="AX12" s="1" t="s">
        <v>314</v>
      </c>
      <c r="BA12" s="1">
        <v>0</v>
      </c>
      <c r="BB12" s="1">
        <v>0</v>
      </c>
      <c r="BC12" s="1" t="s">
        <v>315</v>
      </c>
      <c r="BD12" s="1" t="s">
        <v>141</v>
      </c>
      <c r="BE12" s="1" t="s">
        <v>142</v>
      </c>
      <c r="BF12" s="1" t="s">
        <v>143</v>
      </c>
      <c r="BG12" s="1" t="s">
        <v>130</v>
      </c>
      <c r="BH12" s="1" t="s">
        <v>131</v>
      </c>
      <c r="BI12" s="1" t="s">
        <v>144</v>
      </c>
      <c r="BJ12" s="2" t="s">
        <v>316</v>
      </c>
      <c r="BL12" s="1" t="s">
        <v>147</v>
      </c>
      <c r="BN12" s="1" t="s">
        <v>149</v>
      </c>
      <c r="BO12" s="1" t="s">
        <v>188</v>
      </c>
      <c r="BP12" s="1" t="s">
        <v>317</v>
      </c>
      <c r="BQ12" s="1" t="s">
        <v>318</v>
      </c>
      <c r="BR12" s="1" t="s">
        <v>278</v>
      </c>
      <c r="BS12" s="1">
        <v>33725</v>
      </c>
      <c r="BT12" s="1" t="s">
        <v>279</v>
      </c>
      <c r="BU12" s="1">
        <v>0.754</v>
      </c>
      <c r="BV12" s="1">
        <v>0</v>
      </c>
      <c r="BW12" s="1">
        <v>32844</v>
      </c>
      <c r="BX12" s="1">
        <v>32844</v>
      </c>
      <c r="BY12" s="1">
        <v>1302</v>
      </c>
      <c r="BZ12" s="1" t="s">
        <v>171</v>
      </c>
      <c r="CA12" s="1" t="s">
        <v>172</v>
      </c>
      <c r="CB12" s="1" t="s">
        <v>215</v>
      </c>
      <c r="CD12" s="1" t="s">
        <v>156</v>
      </c>
      <c r="CE12" s="1" t="s">
        <v>128</v>
      </c>
      <c r="CF12" s="1">
        <v>1990</v>
      </c>
      <c r="CG12" s="1">
        <v>1990</v>
      </c>
      <c r="CI12" s="1" t="s">
        <v>172</v>
      </c>
      <c r="CL12" s="1">
        <v>1</v>
      </c>
      <c r="CM12" s="1">
        <v>0</v>
      </c>
      <c r="CN12" s="1">
        <v>100</v>
      </c>
      <c r="CO12" s="1" t="s">
        <v>175</v>
      </c>
      <c r="CQ12" s="1" t="s">
        <v>158</v>
      </c>
      <c r="CR12" s="1">
        <v>2019</v>
      </c>
      <c r="CS12" s="1">
        <v>0</v>
      </c>
      <c r="CT12" s="1">
        <v>0</v>
      </c>
      <c r="CU12" s="1">
        <v>0</v>
      </c>
      <c r="CV12" s="1">
        <v>0</v>
      </c>
      <c r="CW12" s="1">
        <v>0</v>
      </c>
      <c r="CX12" s="1">
        <v>0</v>
      </c>
      <c r="CY12" s="1">
        <v>0</v>
      </c>
      <c r="CZ12" s="1">
        <v>0</v>
      </c>
      <c r="DA12" s="1">
        <v>0</v>
      </c>
      <c r="DB12" s="1">
        <v>0</v>
      </c>
      <c r="DC12" s="1">
        <v>0</v>
      </c>
      <c r="DD12" s="1">
        <v>2018</v>
      </c>
      <c r="DE12" s="7">
        <v>113272</v>
      </c>
      <c r="DF12" s="7">
        <v>0</v>
      </c>
      <c r="DG12" s="7">
        <v>30000</v>
      </c>
      <c r="DH12" s="7">
        <v>0</v>
      </c>
      <c r="DI12" s="7">
        <v>0</v>
      </c>
      <c r="DJ12" s="7">
        <v>0</v>
      </c>
      <c r="DK12" s="7">
        <v>143272</v>
      </c>
      <c r="DL12" s="7">
        <v>0</v>
      </c>
      <c r="DM12" s="7">
        <v>143272</v>
      </c>
      <c r="DN12" s="7">
        <v>12641</v>
      </c>
      <c r="DO12" s="7">
        <v>130631</v>
      </c>
      <c r="DP12" s="1">
        <v>0</v>
      </c>
      <c r="DQ12" s="1">
        <v>0</v>
      </c>
      <c r="DT12" s="1">
        <v>0</v>
      </c>
      <c r="DU12" s="5">
        <v>0.73198967329300002</v>
      </c>
      <c r="DV12" s="4">
        <f t="shared" ref="DV12:DV18" si="12">IF(ROUND(DU12/(BX12/43560),4)&lt;0.95,ROUND(DU12/(BX12/43560),4),1)</f>
        <v>1</v>
      </c>
      <c r="DW12" s="7">
        <f t="shared" ref="DW12:DW18" si="13">((DK12-(DE12+DF12))/BX12)</f>
        <v>0.91340884179758863</v>
      </c>
      <c r="DX12" s="8">
        <f t="shared" ref="DX12:DX18" si="14">IF(D12=TRUE,DK12,DU12*43560*DW12)</f>
        <v>143272</v>
      </c>
      <c r="DY12" s="3">
        <f t="shared" ref="DY12:DY18" si="15">IF(E12="Residential",1.5, IF(D12=TRUE, 2.2,1.8))</f>
        <v>1.5</v>
      </c>
      <c r="DZ12" s="3">
        <f t="shared" ref="DZ12:DZ18" si="16">IFERROR(MAX(DW12*DY12,1.5),1.5)</f>
        <v>1.5</v>
      </c>
      <c r="EA12" s="7">
        <f t="shared" ref="EA12:EA18" si="17">IF(D12=TRUE,DK12*DY12,DU12*43560*DZ12)</f>
        <v>214908</v>
      </c>
      <c r="EB12" s="8">
        <f t="shared" si="11"/>
        <v>71000</v>
      </c>
      <c r="EC12" s="8">
        <f t="shared" ref="EC12:EC18" si="18">IF(D12=TRUE,IF(E12="Business",224000,162000),0)</f>
        <v>162000</v>
      </c>
      <c r="ED12" s="8">
        <f t="shared" ref="ED12:ED18" si="19">EB12+EC12</f>
        <v>233000</v>
      </c>
      <c r="EE12" s="8">
        <f t="shared" ref="EE12:EE18" si="20">ROUNDUP((EA12+ED12),-2)</f>
        <v>448000</v>
      </c>
    </row>
    <row r="13" spans="1:135" ht="45" x14ac:dyDescent="0.25">
      <c r="A13" s="1">
        <v>189</v>
      </c>
      <c r="B13" s="1" t="s">
        <v>196</v>
      </c>
      <c r="C13" s="1" t="s">
        <v>197</v>
      </c>
      <c r="D13" s="1" t="b">
        <f t="shared" si="0"/>
        <v>1</v>
      </c>
      <c r="E13" s="1" t="str">
        <f t="shared" si="1"/>
        <v>Residential</v>
      </c>
      <c r="F13" s="1">
        <v>3</v>
      </c>
      <c r="G13" s="1">
        <v>0</v>
      </c>
      <c r="H13" s="1">
        <v>0</v>
      </c>
      <c r="I13" s="1">
        <v>-1</v>
      </c>
      <c r="J13" s="1">
        <v>0</v>
      </c>
      <c r="M13" s="1">
        <v>1.66415495979E-3</v>
      </c>
      <c r="N13" s="1">
        <v>1.2647003654099999E-7</v>
      </c>
      <c r="O13" s="1">
        <v>245289</v>
      </c>
      <c r="P13" s="1">
        <v>263788</v>
      </c>
      <c r="Q13" s="1">
        <v>1168186</v>
      </c>
      <c r="R13" s="1" t="s">
        <v>319</v>
      </c>
      <c r="S13" s="1">
        <v>38802</v>
      </c>
      <c r="W13" s="1">
        <v>14074.306625200001</v>
      </c>
      <c r="X13" s="1">
        <v>549.31665088</v>
      </c>
      <c r="Y13" s="1">
        <v>14074.3046875</v>
      </c>
      <c r="Z13" s="1">
        <v>549.31665088</v>
      </c>
      <c r="AE13" s="1" t="s">
        <v>320</v>
      </c>
      <c r="AF13" s="1">
        <v>1168186</v>
      </c>
      <c r="AG13" s="1" t="s">
        <v>319</v>
      </c>
      <c r="AH13" s="1" t="s">
        <v>321</v>
      </c>
      <c r="AI13" s="1" t="s">
        <v>128</v>
      </c>
      <c r="AJ13" s="1">
        <v>100</v>
      </c>
      <c r="AM13" s="1" t="s">
        <v>322</v>
      </c>
      <c r="AO13" s="1" t="s">
        <v>130</v>
      </c>
      <c r="AP13" s="1" t="s">
        <v>131</v>
      </c>
      <c r="AQ13" s="1" t="s">
        <v>323</v>
      </c>
      <c r="AR13" s="1" t="s">
        <v>133</v>
      </c>
      <c r="AS13" s="1" t="s">
        <v>134</v>
      </c>
      <c r="AT13" s="1" t="s">
        <v>135</v>
      </c>
      <c r="AU13" s="1" t="s">
        <v>136</v>
      </c>
      <c r="AV13" s="1" t="s">
        <v>137</v>
      </c>
      <c r="AW13" s="1" t="s">
        <v>174</v>
      </c>
      <c r="AX13" s="1" t="s">
        <v>324</v>
      </c>
      <c r="BA13" s="1">
        <v>0</v>
      </c>
      <c r="BB13" s="1">
        <v>0</v>
      </c>
      <c r="BC13" s="1" t="s">
        <v>325</v>
      </c>
      <c r="BD13" s="1" t="s">
        <v>141</v>
      </c>
      <c r="BE13" s="1" t="s">
        <v>142</v>
      </c>
      <c r="BF13" s="1" t="s">
        <v>143</v>
      </c>
      <c r="BG13" s="1" t="s">
        <v>130</v>
      </c>
      <c r="BH13" s="1" t="s">
        <v>131</v>
      </c>
      <c r="BI13" s="1" t="s">
        <v>144</v>
      </c>
      <c r="BJ13" s="2" t="s">
        <v>326</v>
      </c>
      <c r="BL13" s="1" t="s">
        <v>147</v>
      </c>
      <c r="BO13" s="1" t="s">
        <v>188</v>
      </c>
      <c r="BP13" s="1" t="s">
        <v>327</v>
      </c>
      <c r="BQ13" s="1" t="s">
        <v>328</v>
      </c>
      <c r="BR13" s="1" t="s">
        <v>329</v>
      </c>
      <c r="BS13" s="1">
        <v>37613</v>
      </c>
      <c r="BT13" s="1" t="s">
        <v>330</v>
      </c>
      <c r="BU13" s="1">
        <v>0.26</v>
      </c>
      <c r="BV13" s="1">
        <v>0</v>
      </c>
      <c r="BW13" s="1">
        <v>11326</v>
      </c>
      <c r="BX13" s="1">
        <v>11326</v>
      </c>
      <c r="BY13" s="1">
        <v>1800</v>
      </c>
      <c r="BZ13" s="1" t="s">
        <v>331</v>
      </c>
      <c r="CA13" s="1" t="s">
        <v>265</v>
      </c>
      <c r="CB13" s="1" t="s">
        <v>332</v>
      </c>
      <c r="CC13" s="1" t="s">
        <v>333</v>
      </c>
      <c r="CD13" s="1" t="s">
        <v>156</v>
      </c>
      <c r="CE13" s="1" t="s">
        <v>194</v>
      </c>
      <c r="CF13" s="1">
        <v>1967</v>
      </c>
      <c r="CG13" s="1">
        <v>1967</v>
      </c>
      <c r="CI13" s="1" t="s">
        <v>265</v>
      </c>
      <c r="CL13" s="1">
        <v>1</v>
      </c>
      <c r="CM13" s="1">
        <v>0</v>
      </c>
      <c r="CN13" s="1">
        <v>100</v>
      </c>
      <c r="CO13" s="1" t="s">
        <v>175</v>
      </c>
      <c r="CQ13" s="1" t="s">
        <v>158</v>
      </c>
      <c r="CR13" s="1">
        <v>2019</v>
      </c>
      <c r="CS13" s="1">
        <v>0</v>
      </c>
      <c r="CT13" s="1">
        <v>0</v>
      </c>
      <c r="CU13" s="1">
        <v>0</v>
      </c>
      <c r="CV13" s="1">
        <v>0</v>
      </c>
      <c r="CW13" s="1">
        <v>0</v>
      </c>
      <c r="CX13" s="1">
        <v>0</v>
      </c>
      <c r="CY13" s="1">
        <v>0</v>
      </c>
      <c r="CZ13" s="1">
        <v>0</v>
      </c>
      <c r="DA13" s="1">
        <v>0</v>
      </c>
      <c r="DB13" s="1">
        <v>0</v>
      </c>
      <c r="DC13" s="1">
        <v>0</v>
      </c>
      <c r="DD13" s="1">
        <v>2018</v>
      </c>
      <c r="DE13" s="7">
        <v>0</v>
      </c>
      <c r="DF13" s="7">
        <v>180</v>
      </c>
      <c r="DG13" s="7">
        <v>0</v>
      </c>
      <c r="DH13" s="7">
        <v>33978</v>
      </c>
      <c r="DI13" s="7">
        <v>0</v>
      </c>
      <c r="DJ13" s="7">
        <v>0</v>
      </c>
      <c r="DK13" s="7">
        <v>34158</v>
      </c>
      <c r="DL13" s="7">
        <v>0</v>
      </c>
      <c r="DM13" s="7">
        <v>34158</v>
      </c>
      <c r="DN13" s="7">
        <v>0</v>
      </c>
      <c r="DO13" s="7">
        <v>34158</v>
      </c>
      <c r="DP13" s="1">
        <v>0</v>
      </c>
      <c r="DQ13" s="1">
        <v>0</v>
      </c>
      <c r="DT13" s="1">
        <v>0</v>
      </c>
      <c r="DU13" s="5">
        <v>0.32310309676900001</v>
      </c>
      <c r="DV13" s="4">
        <f t="shared" si="12"/>
        <v>1</v>
      </c>
      <c r="DW13" s="7">
        <f t="shared" si="13"/>
        <v>3</v>
      </c>
      <c r="DX13" s="8">
        <f t="shared" si="14"/>
        <v>34158</v>
      </c>
      <c r="DY13" s="3">
        <f t="shared" si="15"/>
        <v>1.5</v>
      </c>
      <c r="DZ13" s="3">
        <f t="shared" si="16"/>
        <v>4.5</v>
      </c>
      <c r="EA13" s="7">
        <f t="shared" si="17"/>
        <v>51237</v>
      </c>
      <c r="EB13" s="8">
        <f t="shared" si="11"/>
        <v>71000</v>
      </c>
      <c r="EC13" s="8">
        <f t="shared" si="18"/>
        <v>162000</v>
      </c>
      <c r="ED13" s="8">
        <f t="shared" si="19"/>
        <v>233000</v>
      </c>
      <c r="EE13" s="8">
        <f t="shared" si="20"/>
        <v>284300</v>
      </c>
    </row>
    <row r="14" spans="1:135" ht="45" x14ac:dyDescent="0.25">
      <c r="A14" s="1">
        <v>201</v>
      </c>
      <c r="B14" s="1" t="s">
        <v>196</v>
      </c>
      <c r="C14" s="1" t="s">
        <v>197</v>
      </c>
      <c r="D14" s="1" t="b">
        <f t="shared" si="0"/>
        <v>1</v>
      </c>
      <c r="E14" s="1" t="str">
        <f t="shared" si="1"/>
        <v>Residential</v>
      </c>
      <c r="F14" s="1">
        <v>3</v>
      </c>
      <c r="G14" s="1">
        <v>0</v>
      </c>
      <c r="H14" s="1">
        <v>0</v>
      </c>
      <c r="I14" s="1">
        <v>-1</v>
      </c>
      <c r="J14" s="1">
        <v>0</v>
      </c>
      <c r="M14" s="1">
        <v>2.3614387301099998E-3</v>
      </c>
      <c r="N14" s="1">
        <v>3.24275357081E-7</v>
      </c>
      <c r="O14" s="1">
        <v>254071</v>
      </c>
      <c r="P14" s="1">
        <v>255515</v>
      </c>
      <c r="Q14" s="1">
        <v>2666387</v>
      </c>
      <c r="R14" s="1" t="s">
        <v>334</v>
      </c>
      <c r="W14" s="1">
        <v>36203.563836499998</v>
      </c>
      <c r="X14" s="1">
        <v>774.28985475000002</v>
      </c>
      <c r="Y14" s="1">
        <v>36079.578125</v>
      </c>
      <c r="Z14" s="1">
        <v>772.44865815000003</v>
      </c>
      <c r="AE14" s="1" t="s">
        <v>335</v>
      </c>
      <c r="AF14" s="1">
        <v>2666387</v>
      </c>
      <c r="AG14" s="1" t="s">
        <v>334</v>
      </c>
      <c r="AH14" s="1" t="s">
        <v>336</v>
      </c>
      <c r="AI14" s="1" t="s">
        <v>128</v>
      </c>
      <c r="AJ14" s="1">
        <v>100</v>
      </c>
      <c r="AM14" s="1" t="s">
        <v>337</v>
      </c>
      <c r="AO14" s="1" t="s">
        <v>130</v>
      </c>
      <c r="AP14" s="1" t="s">
        <v>131</v>
      </c>
      <c r="AQ14" s="1" t="s">
        <v>202</v>
      </c>
      <c r="AR14" s="1" t="s">
        <v>133</v>
      </c>
      <c r="AS14" s="1" t="s">
        <v>203</v>
      </c>
      <c r="AT14" s="1" t="s">
        <v>204</v>
      </c>
      <c r="AU14" s="1" t="s">
        <v>205</v>
      </c>
      <c r="AV14" s="1" t="s">
        <v>174</v>
      </c>
      <c r="AW14" s="1" t="s">
        <v>338</v>
      </c>
      <c r="AX14" s="1" t="s">
        <v>339</v>
      </c>
      <c r="BA14" s="1">
        <v>0</v>
      </c>
      <c r="BB14" s="1">
        <v>0</v>
      </c>
      <c r="BC14" s="1" t="s">
        <v>340</v>
      </c>
      <c r="BE14" s="1" t="s">
        <v>209</v>
      </c>
      <c r="BF14" s="1" t="s">
        <v>210</v>
      </c>
      <c r="BG14" s="1" t="s">
        <v>130</v>
      </c>
      <c r="BH14" s="1" t="s">
        <v>131</v>
      </c>
      <c r="BI14" s="1" t="s">
        <v>211</v>
      </c>
      <c r="BJ14" s="2" t="s">
        <v>341</v>
      </c>
      <c r="BK14" s="1" t="s">
        <v>146</v>
      </c>
      <c r="BL14" s="1" t="s">
        <v>147</v>
      </c>
      <c r="BO14" s="1" t="s">
        <v>213</v>
      </c>
      <c r="BR14" s="1" t="s">
        <v>342</v>
      </c>
      <c r="BS14" s="1">
        <v>40228</v>
      </c>
      <c r="BT14" s="1" t="s">
        <v>170</v>
      </c>
      <c r="BU14" s="1">
        <v>0.63400000000000001</v>
      </c>
      <c r="BV14" s="1">
        <v>0</v>
      </c>
      <c r="BW14" s="1">
        <v>27617.040000000001</v>
      </c>
      <c r="BX14" s="1">
        <v>27617.040000000001</v>
      </c>
      <c r="BY14" s="1">
        <v>1804</v>
      </c>
      <c r="BZ14" s="1" t="s">
        <v>280</v>
      </c>
      <c r="CA14" s="1" t="s">
        <v>172</v>
      </c>
      <c r="CB14" s="1" t="s">
        <v>281</v>
      </c>
      <c r="CD14" s="1" t="s">
        <v>156</v>
      </c>
      <c r="CE14" s="1" t="s">
        <v>128</v>
      </c>
      <c r="CF14" s="1">
        <v>1990</v>
      </c>
      <c r="CG14" s="1">
        <v>1970</v>
      </c>
      <c r="CI14" s="1" t="s">
        <v>172</v>
      </c>
      <c r="CJ14" s="1" t="s">
        <v>137</v>
      </c>
      <c r="CK14" s="1" t="s">
        <v>137</v>
      </c>
      <c r="CL14" s="1">
        <v>1</v>
      </c>
      <c r="CM14" s="1">
        <v>0</v>
      </c>
      <c r="CN14" s="1">
        <v>100</v>
      </c>
      <c r="CO14" s="1" t="s">
        <v>133</v>
      </c>
      <c r="CP14" s="1">
        <v>40519</v>
      </c>
      <c r="CQ14" s="1" t="s">
        <v>158</v>
      </c>
      <c r="CR14" s="1">
        <v>2019</v>
      </c>
      <c r="CS14" s="1">
        <v>0</v>
      </c>
      <c r="CT14" s="1">
        <v>0</v>
      </c>
      <c r="CU14" s="1">
        <v>0</v>
      </c>
      <c r="CV14" s="1">
        <v>0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0</v>
      </c>
      <c r="DD14" s="1">
        <v>2018</v>
      </c>
      <c r="DE14" s="7">
        <v>167031</v>
      </c>
      <c r="DF14" s="7">
        <v>0</v>
      </c>
      <c r="DG14" s="7">
        <v>20605</v>
      </c>
      <c r="DH14" s="7">
        <v>0</v>
      </c>
      <c r="DI14" s="7">
        <v>0</v>
      </c>
      <c r="DJ14" s="7">
        <v>0</v>
      </c>
      <c r="DK14" s="7">
        <v>187636</v>
      </c>
      <c r="DL14" s="7">
        <v>0</v>
      </c>
      <c r="DM14" s="7">
        <v>187636</v>
      </c>
      <c r="DN14" s="7">
        <v>0</v>
      </c>
      <c r="DO14" s="7">
        <v>187636</v>
      </c>
      <c r="DP14" s="1">
        <v>0</v>
      </c>
      <c r="DQ14" s="1">
        <v>0</v>
      </c>
      <c r="DT14" s="1">
        <v>0</v>
      </c>
      <c r="DU14" s="5">
        <v>0.82827622334399997</v>
      </c>
      <c r="DV14" s="4">
        <f t="shared" si="12"/>
        <v>1</v>
      </c>
      <c r="DW14" s="7">
        <f t="shared" si="13"/>
        <v>0.74609733700642789</v>
      </c>
      <c r="DX14" s="8">
        <f t="shared" si="14"/>
        <v>187636</v>
      </c>
      <c r="DY14" s="3">
        <f t="shared" si="15"/>
        <v>1.5</v>
      </c>
      <c r="DZ14" s="3">
        <f t="shared" si="16"/>
        <v>1.5</v>
      </c>
      <c r="EA14" s="7">
        <f t="shared" si="17"/>
        <v>281454</v>
      </c>
      <c r="EB14" s="8">
        <f t="shared" si="11"/>
        <v>71000</v>
      </c>
      <c r="EC14" s="8">
        <f t="shared" si="18"/>
        <v>162000</v>
      </c>
      <c r="ED14" s="8">
        <f t="shared" si="19"/>
        <v>233000</v>
      </c>
      <c r="EE14" s="8">
        <f t="shared" si="20"/>
        <v>514500</v>
      </c>
    </row>
    <row r="15" spans="1:135" ht="45" x14ac:dyDescent="0.25">
      <c r="A15" s="1">
        <v>157</v>
      </c>
      <c r="B15" s="1" t="s">
        <v>196</v>
      </c>
      <c r="C15" s="1" t="s">
        <v>197</v>
      </c>
      <c r="D15" s="1" t="b">
        <f t="shared" si="0"/>
        <v>1</v>
      </c>
      <c r="E15" s="1" t="str">
        <f t="shared" si="1"/>
        <v>Residential</v>
      </c>
      <c r="F15" s="1">
        <v>3</v>
      </c>
      <c r="G15" s="1">
        <v>0</v>
      </c>
      <c r="H15" s="1">
        <v>0</v>
      </c>
      <c r="I15" s="1">
        <v>-1</v>
      </c>
      <c r="J15" s="1">
        <v>0</v>
      </c>
      <c r="M15" s="1">
        <v>2.14917483023E-3</v>
      </c>
      <c r="N15" s="1">
        <v>2.7831396448000001E-7</v>
      </c>
      <c r="O15" s="1">
        <v>273465</v>
      </c>
      <c r="P15" s="1">
        <v>288259</v>
      </c>
      <c r="Q15" s="1">
        <v>1169764</v>
      </c>
      <c r="R15" s="1" t="s">
        <v>343</v>
      </c>
      <c r="S15" s="1">
        <v>38802</v>
      </c>
      <c r="W15" s="1">
        <v>30972.266104999999</v>
      </c>
      <c r="X15" s="1">
        <v>727.73559924000006</v>
      </c>
      <c r="Y15" s="1">
        <v>30972.2675781</v>
      </c>
      <c r="Z15" s="1">
        <v>727.73559924000006</v>
      </c>
      <c r="AE15" s="1" t="s">
        <v>344</v>
      </c>
      <c r="AF15" s="1">
        <v>1169764</v>
      </c>
      <c r="AG15" s="1" t="s">
        <v>343</v>
      </c>
      <c r="AH15" s="1" t="s">
        <v>345</v>
      </c>
      <c r="AI15" s="1" t="s">
        <v>128</v>
      </c>
      <c r="AJ15" s="1">
        <v>100</v>
      </c>
      <c r="AM15" s="1" t="s">
        <v>346</v>
      </c>
      <c r="AO15" s="1" t="s">
        <v>130</v>
      </c>
      <c r="AP15" s="1" t="s">
        <v>131</v>
      </c>
      <c r="AQ15" s="1" t="s">
        <v>313</v>
      </c>
      <c r="AR15" s="1" t="s">
        <v>133</v>
      </c>
      <c r="AS15" s="1" t="s">
        <v>134</v>
      </c>
      <c r="AT15" s="1" t="s">
        <v>135</v>
      </c>
      <c r="AU15" s="1" t="s">
        <v>136</v>
      </c>
      <c r="AV15" s="1" t="s">
        <v>137</v>
      </c>
      <c r="AW15" s="1" t="s">
        <v>347</v>
      </c>
      <c r="AX15" s="1" t="s">
        <v>348</v>
      </c>
      <c r="BA15" s="1">
        <v>0</v>
      </c>
      <c r="BB15" s="1">
        <v>0</v>
      </c>
      <c r="BC15" s="1" t="s">
        <v>349</v>
      </c>
      <c r="BD15" s="1" t="s">
        <v>141</v>
      </c>
      <c r="BE15" s="1" t="s">
        <v>142</v>
      </c>
      <c r="BF15" s="1" t="s">
        <v>143</v>
      </c>
      <c r="BG15" s="1" t="s">
        <v>130</v>
      </c>
      <c r="BH15" s="1" t="s">
        <v>131</v>
      </c>
      <c r="BI15" s="1" t="s">
        <v>144</v>
      </c>
      <c r="BJ15" s="2" t="s">
        <v>350</v>
      </c>
      <c r="BL15" s="1" t="s">
        <v>147</v>
      </c>
      <c r="BN15" s="1" t="s">
        <v>149</v>
      </c>
      <c r="BO15" s="1" t="s">
        <v>188</v>
      </c>
      <c r="BP15" s="1" t="s">
        <v>351</v>
      </c>
      <c r="BQ15" s="1" t="s">
        <v>352</v>
      </c>
      <c r="BR15" s="1" t="s">
        <v>278</v>
      </c>
      <c r="BS15" s="1">
        <v>34880</v>
      </c>
      <c r="BT15" s="1" t="s">
        <v>170</v>
      </c>
      <c r="BU15" s="1">
        <v>0.66</v>
      </c>
      <c r="BV15" s="1">
        <v>0</v>
      </c>
      <c r="BW15" s="1">
        <v>28750</v>
      </c>
      <c r="BX15" s="1">
        <v>28750</v>
      </c>
      <c r="BY15" s="1">
        <v>952</v>
      </c>
      <c r="BZ15" s="1" t="s">
        <v>280</v>
      </c>
      <c r="CA15" s="1" t="s">
        <v>172</v>
      </c>
      <c r="CB15" s="1" t="s">
        <v>353</v>
      </c>
      <c r="CD15" s="1" t="s">
        <v>156</v>
      </c>
      <c r="CE15" s="1" t="s">
        <v>128</v>
      </c>
      <c r="CF15" s="1">
        <v>1975</v>
      </c>
      <c r="CG15" s="1">
        <v>1955</v>
      </c>
      <c r="CI15" s="1" t="s">
        <v>172</v>
      </c>
      <c r="CL15" s="1">
        <v>1</v>
      </c>
      <c r="CM15" s="1">
        <v>0</v>
      </c>
      <c r="CN15" s="1">
        <v>100</v>
      </c>
      <c r="CO15" s="1" t="s">
        <v>175</v>
      </c>
      <c r="CQ15" s="1" t="s">
        <v>158</v>
      </c>
      <c r="CR15" s="1">
        <v>2019</v>
      </c>
      <c r="CS15" s="1">
        <v>0</v>
      </c>
      <c r="CT15" s="1">
        <v>0</v>
      </c>
      <c r="CU15" s="1">
        <v>0</v>
      </c>
      <c r="CV15" s="1">
        <v>0</v>
      </c>
      <c r="CW15" s="1">
        <v>0</v>
      </c>
      <c r="CX15" s="1">
        <v>0</v>
      </c>
      <c r="CY15" s="1">
        <v>0</v>
      </c>
      <c r="CZ15" s="1">
        <v>0</v>
      </c>
      <c r="DA15" s="1">
        <v>0</v>
      </c>
      <c r="DB15" s="1">
        <v>0</v>
      </c>
      <c r="DC15" s="1">
        <v>0</v>
      </c>
      <c r="DD15" s="1">
        <v>2018</v>
      </c>
      <c r="DE15" s="7">
        <v>43813</v>
      </c>
      <c r="DF15" s="7">
        <v>0</v>
      </c>
      <c r="DG15" s="7">
        <v>32000</v>
      </c>
      <c r="DH15" s="7">
        <v>0</v>
      </c>
      <c r="DI15" s="7">
        <v>0</v>
      </c>
      <c r="DJ15" s="7">
        <v>0</v>
      </c>
      <c r="DK15" s="7">
        <v>75813</v>
      </c>
      <c r="DL15" s="7">
        <v>0</v>
      </c>
      <c r="DM15" s="7">
        <v>75813</v>
      </c>
      <c r="DN15" s="7">
        <v>0</v>
      </c>
      <c r="DO15" s="7">
        <v>75813</v>
      </c>
      <c r="DP15" s="1">
        <v>0</v>
      </c>
      <c r="DQ15" s="1">
        <v>0</v>
      </c>
      <c r="DT15" s="1">
        <v>0</v>
      </c>
      <c r="DU15" s="5">
        <v>0.71102829337899998</v>
      </c>
      <c r="DV15" s="4">
        <f t="shared" si="12"/>
        <v>1</v>
      </c>
      <c r="DW15" s="7">
        <f t="shared" si="13"/>
        <v>1.1130434782608696</v>
      </c>
      <c r="DX15" s="8">
        <f t="shared" si="14"/>
        <v>75813</v>
      </c>
      <c r="DY15" s="3">
        <f t="shared" si="15"/>
        <v>1.5</v>
      </c>
      <c r="DZ15" s="3">
        <f t="shared" si="16"/>
        <v>1.6695652173913045</v>
      </c>
      <c r="EA15" s="7">
        <f t="shared" si="17"/>
        <v>113719.5</v>
      </c>
      <c r="EB15" s="8">
        <f t="shared" si="11"/>
        <v>71000</v>
      </c>
      <c r="EC15" s="8">
        <f t="shared" si="18"/>
        <v>162000</v>
      </c>
      <c r="ED15" s="8">
        <f t="shared" si="19"/>
        <v>233000</v>
      </c>
      <c r="EE15" s="8">
        <f t="shared" si="20"/>
        <v>346800</v>
      </c>
    </row>
    <row r="16" spans="1:135" ht="45" x14ac:dyDescent="0.25">
      <c r="A16" s="1">
        <v>193</v>
      </c>
      <c r="B16" s="1" t="s">
        <v>196</v>
      </c>
      <c r="C16" s="1" t="s">
        <v>197</v>
      </c>
      <c r="D16" s="1" t="b">
        <f t="shared" si="0"/>
        <v>1</v>
      </c>
      <c r="E16" s="1" t="str">
        <f t="shared" si="1"/>
        <v>Residential</v>
      </c>
      <c r="F16" s="1">
        <v>3</v>
      </c>
      <c r="G16" s="1">
        <v>0</v>
      </c>
      <c r="H16" s="1">
        <v>0</v>
      </c>
      <c r="I16" s="1">
        <v>-1</v>
      </c>
      <c r="J16" s="1">
        <v>0</v>
      </c>
      <c r="M16" s="1">
        <v>3.5777594637000001E-3</v>
      </c>
      <c r="N16" s="1">
        <v>6.5803434074400001E-7</v>
      </c>
      <c r="O16" s="1">
        <v>288449</v>
      </c>
      <c r="P16" s="1">
        <v>303646</v>
      </c>
      <c r="Q16" s="1">
        <v>1751633</v>
      </c>
      <c r="R16" s="1" t="s">
        <v>354</v>
      </c>
      <c r="W16" s="1">
        <v>72293.1884403</v>
      </c>
      <c r="X16" s="1">
        <v>1152.2155310600001</v>
      </c>
      <c r="Y16" s="1">
        <v>73212.4941406</v>
      </c>
      <c r="Z16" s="1">
        <v>1176.4912590199999</v>
      </c>
      <c r="AE16" s="1" t="s">
        <v>355</v>
      </c>
      <c r="AF16" s="1">
        <v>1751633</v>
      </c>
      <c r="AG16" s="1" t="s">
        <v>354</v>
      </c>
      <c r="AH16" s="1" t="s">
        <v>356</v>
      </c>
      <c r="AI16" s="1" t="s">
        <v>128</v>
      </c>
      <c r="AJ16" s="1">
        <v>100</v>
      </c>
      <c r="AM16" s="1" t="s">
        <v>357</v>
      </c>
      <c r="AO16" s="1" t="s">
        <v>130</v>
      </c>
      <c r="AP16" s="1" t="s">
        <v>131</v>
      </c>
      <c r="AQ16" s="1" t="s">
        <v>358</v>
      </c>
      <c r="AR16" s="1" t="s">
        <v>133</v>
      </c>
      <c r="AS16" s="1" t="s">
        <v>203</v>
      </c>
      <c r="AT16" s="1" t="s">
        <v>204</v>
      </c>
      <c r="AU16" s="1" t="s">
        <v>205</v>
      </c>
      <c r="AV16" s="1" t="s">
        <v>174</v>
      </c>
      <c r="AW16" s="1" t="s">
        <v>359</v>
      </c>
      <c r="AX16" s="1" t="s">
        <v>360</v>
      </c>
      <c r="BA16" s="1">
        <v>0</v>
      </c>
      <c r="BB16" s="1">
        <v>0</v>
      </c>
      <c r="BC16" s="1" t="s">
        <v>361</v>
      </c>
      <c r="BE16" s="1" t="s">
        <v>209</v>
      </c>
      <c r="BF16" s="1" t="s">
        <v>210</v>
      </c>
      <c r="BG16" s="1" t="s">
        <v>130</v>
      </c>
      <c r="BH16" s="1" t="s">
        <v>131</v>
      </c>
      <c r="BI16" s="1" t="s">
        <v>211</v>
      </c>
      <c r="BJ16" s="2" t="s">
        <v>362</v>
      </c>
      <c r="BK16" s="1" t="s">
        <v>146</v>
      </c>
      <c r="BL16" s="1" t="s">
        <v>147</v>
      </c>
      <c r="BN16" s="1" t="s">
        <v>149</v>
      </c>
      <c r="BO16" s="1" t="s">
        <v>213</v>
      </c>
      <c r="BR16" s="1" t="s">
        <v>363</v>
      </c>
      <c r="BS16" s="1">
        <v>39659</v>
      </c>
      <c r="BT16" s="1" t="s">
        <v>170</v>
      </c>
      <c r="BU16" s="1">
        <v>1.651</v>
      </c>
      <c r="BV16" s="1">
        <v>0</v>
      </c>
      <c r="BW16" s="1">
        <v>71917.56</v>
      </c>
      <c r="BX16" s="1">
        <v>71917.56</v>
      </c>
      <c r="BY16" s="1">
        <v>1467</v>
      </c>
      <c r="BZ16" s="1" t="s">
        <v>280</v>
      </c>
      <c r="CA16" s="1" t="s">
        <v>172</v>
      </c>
      <c r="CB16" s="1" t="s">
        <v>364</v>
      </c>
      <c r="CD16" s="1" t="s">
        <v>156</v>
      </c>
      <c r="CE16" s="1" t="s">
        <v>128</v>
      </c>
      <c r="CF16" s="1">
        <v>2000</v>
      </c>
      <c r="CG16" s="1">
        <v>1960</v>
      </c>
      <c r="CI16" s="1" t="s">
        <v>172</v>
      </c>
      <c r="CJ16" s="1" t="s">
        <v>137</v>
      </c>
      <c r="CK16" s="1" t="s">
        <v>174</v>
      </c>
      <c r="CL16" s="1">
        <v>1</v>
      </c>
      <c r="CM16" s="1">
        <v>0</v>
      </c>
      <c r="CN16" s="1">
        <v>100</v>
      </c>
      <c r="CO16" s="1" t="s">
        <v>175</v>
      </c>
      <c r="CP16" s="1">
        <v>31048</v>
      </c>
      <c r="CQ16" s="1" t="s">
        <v>158</v>
      </c>
      <c r="CR16" s="1">
        <v>2019</v>
      </c>
      <c r="CS16" s="1">
        <v>0</v>
      </c>
      <c r="CT16" s="1">
        <v>0</v>
      </c>
      <c r="CU16" s="1">
        <v>0</v>
      </c>
      <c r="CV16" s="1">
        <v>0</v>
      </c>
      <c r="CW16" s="1">
        <v>0</v>
      </c>
      <c r="CX16" s="1">
        <v>0</v>
      </c>
      <c r="CY16" s="1">
        <v>0</v>
      </c>
      <c r="CZ16" s="1">
        <v>0</v>
      </c>
      <c r="DA16" s="1">
        <v>0</v>
      </c>
      <c r="DB16" s="1">
        <v>0</v>
      </c>
      <c r="DC16" s="1">
        <v>0</v>
      </c>
      <c r="DD16" s="1">
        <v>2018</v>
      </c>
      <c r="DE16" s="7">
        <v>138128</v>
      </c>
      <c r="DF16" s="7">
        <v>0</v>
      </c>
      <c r="DG16" s="7">
        <v>49530</v>
      </c>
      <c r="DH16" s="7">
        <v>0</v>
      </c>
      <c r="DI16" s="7">
        <v>0</v>
      </c>
      <c r="DJ16" s="7">
        <v>0</v>
      </c>
      <c r="DK16" s="7">
        <v>187658</v>
      </c>
      <c r="DL16" s="7">
        <v>0</v>
      </c>
      <c r="DM16" s="7">
        <v>187658</v>
      </c>
      <c r="DN16" s="7">
        <v>2122</v>
      </c>
      <c r="DO16" s="7">
        <v>185536</v>
      </c>
      <c r="DP16" s="1">
        <v>0</v>
      </c>
      <c r="DQ16" s="1">
        <v>0</v>
      </c>
      <c r="DT16" s="1">
        <v>0</v>
      </c>
      <c r="DU16" s="5">
        <v>1.68073567532</v>
      </c>
      <c r="DV16" s="4">
        <f t="shared" si="12"/>
        <v>1</v>
      </c>
      <c r="DW16" s="7">
        <f t="shared" si="13"/>
        <v>0.68870523415977969</v>
      </c>
      <c r="DX16" s="8">
        <f t="shared" si="14"/>
        <v>187658</v>
      </c>
      <c r="DY16" s="3">
        <f t="shared" si="15"/>
        <v>1.5</v>
      </c>
      <c r="DZ16" s="3">
        <f t="shared" si="16"/>
        <v>1.5</v>
      </c>
      <c r="EA16" s="7">
        <f t="shared" si="17"/>
        <v>281487</v>
      </c>
      <c r="EB16" s="8">
        <f t="shared" si="11"/>
        <v>71000</v>
      </c>
      <c r="EC16" s="8">
        <f t="shared" si="18"/>
        <v>162000</v>
      </c>
      <c r="ED16" s="8">
        <f t="shared" si="19"/>
        <v>233000</v>
      </c>
      <c r="EE16" s="8">
        <f t="shared" si="20"/>
        <v>514500</v>
      </c>
    </row>
    <row r="17" spans="1:135" x14ac:dyDescent="0.25">
      <c r="A17" s="1">
        <v>131</v>
      </c>
      <c r="B17" s="1" t="s">
        <v>216</v>
      </c>
      <c r="C17" s="1" t="s">
        <v>217</v>
      </c>
      <c r="D17" s="1" t="b">
        <f t="shared" si="0"/>
        <v>1</v>
      </c>
      <c r="E17" s="1" t="str">
        <f t="shared" si="1"/>
        <v>Business</v>
      </c>
      <c r="F17" s="1">
        <v>2</v>
      </c>
      <c r="G17" s="1">
        <v>0</v>
      </c>
      <c r="H17" s="1">
        <v>0</v>
      </c>
      <c r="I17" s="1">
        <v>-1</v>
      </c>
      <c r="J17" s="1">
        <v>0</v>
      </c>
      <c r="M17" s="1">
        <v>1.14734372869E-2</v>
      </c>
      <c r="N17" s="1">
        <v>6.3588132858800001E-6</v>
      </c>
      <c r="O17" s="1">
        <v>0</v>
      </c>
      <c r="P17" s="1">
        <v>226808</v>
      </c>
      <c r="Q17" s="1">
        <v>2575636</v>
      </c>
      <c r="R17" s="1" t="s">
        <v>365</v>
      </c>
      <c r="S17" s="1">
        <v>39138</v>
      </c>
      <c r="W17" s="1">
        <v>703789.07334600005</v>
      </c>
      <c r="X17" s="1">
        <v>3755.5758452499999</v>
      </c>
      <c r="Y17" s="1">
        <v>709000.82226599997</v>
      </c>
      <c r="Z17" s="1">
        <v>3777.47538566</v>
      </c>
      <c r="AE17" s="1" t="s">
        <v>366</v>
      </c>
      <c r="AF17" s="1">
        <v>2575636</v>
      </c>
      <c r="AG17" s="1" t="s">
        <v>365</v>
      </c>
      <c r="AH17" s="1" t="s">
        <v>367</v>
      </c>
      <c r="AI17" s="1" t="s">
        <v>128</v>
      </c>
      <c r="AJ17" s="1">
        <v>100</v>
      </c>
      <c r="AM17" s="1" t="s">
        <v>368</v>
      </c>
      <c r="AO17" s="1" t="s">
        <v>369</v>
      </c>
      <c r="AP17" s="1" t="s">
        <v>131</v>
      </c>
      <c r="AQ17" s="1" t="s">
        <v>370</v>
      </c>
      <c r="AR17" s="1" t="s">
        <v>133</v>
      </c>
      <c r="AS17" s="1" t="s">
        <v>251</v>
      </c>
      <c r="AT17" s="1" t="s">
        <v>371</v>
      </c>
      <c r="AU17" s="1" t="s">
        <v>253</v>
      </c>
      <c r="AV17" s="1" t="s">
        <v>254</v>
      </c>
      <c r="AW17" s="1" t="s">
        <v>292</v>
      </c>
      <c r="AX17" s="1" t="s">
        <v>372</v>
      </c>
      <c r="BA17" s="1">
        <v>0</v>
      </c>
      <c r="BB17" s="1">
        <v>0</v>
      </c>
      <c r="BK17" s="1" t="s">
        <v>146</v>
      </c>
      <c r="BL17" s="1" t="s">
        <v>147</v>
      </c>
      <c r="BN17" s="1" t="s">
        <v>373</v>
      </c>
      <c r="BO17" s="1" t="s">
        <v>213</v>
      </c>
      <c r="BU17" s="1">
        <v>17.164000000000001</v>
      </c>
      <c r="BV17" s="1">
        <v>0</v>
      </c>
      <c r="BW17" s="1">
        <v>747663.84</v>
      </c>
      <c r="BX17" s="1">
        <v>747663.84</v>
      </c>
      <c r="BY17" s="1">
        <v>21599</v>
      </c>
      <c r="BZ17" s="1" t="s">
        <v>374</v>
      </c>
      <c r="CA17" s="1" t="s">
        <v>191</v>
      </c>
      <c r="CB17" s="1" t="s">
        <v>192</v>
      </c>
      <c r="CC17" s="1" t="s">
        <v>374</v>
      </c>
      <c r="CD17" s="1" t="s">
        <v>156</v>
      </c>
      <c r="CE17" s="1" t="s">
        <v>194</v>
      </c>
      <c r="CF17" s="1">
        <v>1980</v>
      </c>
      <c r="CG17" s="1">
        <v>1980</v>
      </c>
      <c r="CI17" s="1" t="s">
        <v>191</v>
      </c>
      <c r="CL17" s="1">
        <v>1</v>
      </c>
      <c r="CM17" s="1">
        <v>0</v>
      </c>
      <c r="CN17" s="1">
        <v>100</v>
      </c>
      <c r="CO17" s="1" t="s">
        <v>175</v>
      </c>
      <c r="CP17" s="1">
        <v>38532</v>
      </c>
      <c r="CQ17" s="1" t="s">
        <v>158</v>
      </c>
      <c r="CR17" s="1">
        <v>2019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0</v>
      </c>
      <c r="DB17" s="1">
        <v>0</v>
      </c>
      <c r="DC17" s="1">
        <v>0</v>
      </c>
      <c r="DD17" s="1">
        <v>2018</v>
      </c>
      <c r="DE17" s="7">
        <v>0</v>
      </c>
      <c r="DF17" s="7">
        <v>144336</v>
      </c>
      <c r="DG17" s="7">
        <v>0</v>
      </c>
      <c r="DH17" s="7">
        <v>2242992</v>
      </c>
      <c r="DI17" s="7">
        <v>0</v>
      </c>
      <c r="DJ17" s="7">
        <v>0</v>
      </c>
      <c r="DK17" s="7">
        <v>2387328</v>
      </c>
      <c r="DL17" s="7">
        <v>0</v>
      </c>
      <c r="DM17" s="7">
        <v>2387328</v>
      </c>
      <c r="DN17" s="7">
        <v>0</v>
      </c>
      <c r="DO17" s="7">
        <v>2387328</v>
      </c>
      <c r="DP17" s="1">
        <v>2004</v>
      </c>
      <c r="DQ17" s="1">
        <v>1101088</v>
      </c>
      <c r="DR17" s="1" t="s">
        <v>254</v>
      </c>
      <c r="DS17" s="1" t="s">
        <v>292</v>
      </c>
      <c r="DT17" s="1">
        <v>0</v>
      </c>
      <c r="DU17" s="5">
        <v>16.244553256900002</v>
      </c>
      <c r="DV17" s="4">
        <f t="shared" si="12"/>
        <v>0.94640000000000002</v>
      </c>
      <c r="DW17" s="7">
        <f t="shared" si="13"/>
        <v>3.0000006419997525</v>
      </c>
      <c r="DX17" s="8">
        <f t="shared" si="14"/>
        <v>2387328</v>
      </c>
      <c r="DY17" s="3">
        <f t="shared" si="15"/>
        <v>2.2000000000000002</v>
      </c>
      <c r="DZ17" s="3">
        <f t="shared" si="16"/>
        <v>6.6000014123994557</v>
      </c>
      <c r="EA17" s="7">
        <f t="shared" si="17"/>
        <v>5252121.6000000006</v>
      </c>
      <c r="EB17" s="8">
        <f t="shared" si="11"/>
        <v>105000</v>
      </c>
      <c r="EC17" s="8">
        <f t="shared" si="18"/>
        <v>224000</v>
      </c>
      <c r="ED17" s="8">
        <f t="shared" si="19"/>
        <v>329000</v>
      </c>
      <c r="EE17" s="8">
        <f t="shared" si="20"/>
        <v>5581200</v>
      </c>
    </row>
    <row r="18" spans="1:135" ht="45" x14ac:dyDescent="0.25">
      <c r="A18" s="1">
        <v>135</v>
      </c>
      <c r="B18" s="1" t="s">
        <v>216</v>
      </c>
      <c r="C18" s="1" t="s">
        <v>217</v>
      </c>
      <c r="D18" s="1" t="b">
        <f t="shared" si="0"/>
        <v>1</v>
      </c>
      <c r="E18" s="1" t="str">
        <f t="shared" si="1"/>
        <v>Business</v>
      </c>
      <c r="F18" s="1">
        <v>2</v>
      </c>
      <c r="G18" s="1">
        <v>0</v>
      </c>
      <c r="H18" s="1">
        <v>0</v>
      </c>
      <c r="I18" s="1">
        <v>-1</v>
      </c>
      <c r="J18" s="1">
        <v>0</v>
      </c>
      <c r="M18" s="1">
        <v>1.75875178353E-2</v>
      </c>
      <c r="N18" s="1">
        <v>7.3198909911700004E-6</v>
      </c>
      <c r="O18" s="1">
        <v>0</v>
      </c>
      <c r="P18" s="1">
        <v>263661</v>
      </c>
      <c r="Q18" s="1">
        <v>2638444</v>
      </c>
      <c r="R18" s="1" t="s">
        <v>375</v>
      </c>
      <c r="W18" s="1">
        <v>813876.42369600001</v>
      </c>
      <c r="X18" s="1">
        <v>5756.8514346100001</v>
      </c>
      <c r="Y18" s="1">
        <v>810002.179688</v>
      </c>
      <c r="Z18" s="1">
        <v>5653.6593096099996</v>
      </c>
      <c r="AE18" s="1" t="s">
        <v>376</v>
      </c>
      <c r="AF18" s="1">
        <v>2638444</v>
      </c>
      <c r="AG18" s="1" t="s">
        <v>375</v>
      </c>
      <c r="AH18" s="1" t="s">
        <v>377</v>
      </c>
      <c r="AI18" s="1" t="s">
        <v>128</v>
      </c>
      <c r="AJ18" s="1">
        <v>100</v>
      </c>
      <c r="AK18" s="1" t="s">
        <v>378</v>
      </c>
      <c r="AM18" s="1" t="s">
        <v>379</v>
      </c>
      <c r="AO18" s="1" t="s">
        <v>380</v>
      </c>
      <c r="AP18" s="1" t="s">
        <v>131</v>
      </c>
      <c r="AQ18" s="1" t="s">
        <v>381</v>
      </c>
      <c r="AR18" s="1" t="s">
        <v>133</v>
      </c>
      <c r="AS18" s="1" t="s">
        <v>203</v>
      </c>
      <c r="AT18" s="1" t="s">
        <v>204</v>
      </c>
      <c r="AU18" s="1" t="s">
        <v>205</v>
      </c>
      <c r="AV18" s="1" t="s">
        <v>174</v>
      </c>
      <c r="AW18" s="1" t="s">
        <v>382</v>
      </c>
      <c r="AX18" s="1" t="s">
        <v>383</v>
      </c>
      <c r="BA18" s="1">
        <v>0</v>
      </c>
      <c r="BB18" s="1">
        <v>0</v>
      </c>
      <c r="BC18" s="1" t="s">
        <v>384</v>
      </c>
      <c r="BE18" s="1" t="s">
        <v>209</v>
      </c>
      <c r="BF18" s="1" t="s">
        <v>210</v>
      </c>
      <c r="BG18" s="1" t="s">
        <v>130</v>
      </c>
      <c r="BH18" s="1" t="s">
        <v>131</v>
      </c>
      <c r="BJ18" s="2" t="s">
        <v>385</v>
      </c>
      <c r="BK18" s="1" t="s">
        <v>146</v>
      </c>
      <c r="BL18" s="1" t="s">
        <v>147</v>
      </c>
      <c r="BO18" s="1" t="s">
        <v>213</v>
      </c>
      <c r="BR18" s="1" t="s">
        <v>386</v>
      </c>
      <c r="BS18" s="1">
        <v>39470</v>
      </c>
      <c r="BT18" s="1" t="s">
        <v>170</v>
      </c>
      <c r="BU18" s="1">
        <v>19.324000000000002</v>
      </c>
      <c r="BV18" s="1">
        <v>0</v>
      </c>
      <c r="BW18" s="1">
        <v>841753.44</v>
      </c>
      <c r="BX18" s="1">
        <v>841753.44</v>
      </c>
      <c r="BY18" s="1">
        <v>5370</v>
      </c>
      <c r="BZ18" s="1" t="s">
        <v>190</v>
      </c>
      <c r="CA18" s="1" t="s">
        <v>191</v>
      </c>
      <c r="CB18" s="1" t="s">
        <v>192</v>
      </c>
      <c r="CC18" s="1" t="s">
        <v>193</v>
      </c>
      <c r="CD18" s="1" t="s">
        <v>156</v>
      </c>
      <c r="CE18" s="1" t="s">
        <v>194</v>
      </c>
      <c r="CF18" s="1">
        <v>1975</v>
      </c>
      <c r="CG18" s="1">
        <v>1975</v>
      </c>
      <c r="CI18" s="1" t="s">
        <v>387</v>
      </c>
      <c r="CL18" s="1">
        <v>0</v>
      </c>
      <c r="CM18" s="1">
        <v>0</v>
      </c>
      <c r="CN18" s="1">
        <v>0</v>
      </c>
      <c r="CO18" s="1" t="s">
        <v>175</v>
      </c>
      <c r="CP18" s="1">
        <v>39512</v>
      </c>
      <c r="CQ18" s="1" t="s">
        <v>158</v>
      </c>
      <c r="CR18" s="1">
        <v>2019</v>
      </c>
      <c r="CS18" s="1">
        <v>0</v>
      </c>
      <c r="CT18" s="1">
        <v>0</v>
      </c>
      <c r="CU18" s="1">
        <v>0</v>
      </c>
      <c r="CV18" s="1">
        <v>0</v>
      </c>
      <c r="CW18" s="1">
        <v>0</v>
      </c>
      <c r="CX18" s="1">
        <v>0</v>
      </c>
      <c r="CY18" s="1">
        <v>0</v>
      </c>
      <c r="CZ18" s="1">
        <v>0</v>
      </c>
      <c r="DA18" s="1">
        <v>0</v>
      </c>
      <c r="DB18" s="1">
        <v>0</v>
      </c>
      <c r="DC18" s="1">
        <v>0</v>
      </c>
      <c r="DD18" s="1">
        <v>2018</v>
      </c>
      <c r="DE18" s="7">
        <v>0</v>
      </c>
      <c r="DF18" s="7">
        <v>60486</v>
      </c>
      <c r="DG18" s="7">
        <v>0</v>
      </c>
      <c r="DH18" s="7">
        <v>10000</v>
      </c>
      <c r="DI18" s="7">
        <v>2806</v>
      </c>
      <c r="DJ18" s="7">
        <v>86620</v>
      </c>
      <c r="DK18" s="7">
        <v>157106</v>
      </c>
      <c r="DL18" s="7">
        <v>83814</v>
      </c>
      <c r="DM18" s="7">
        <v>73292</v>
      </c>
      <c r="DN18" s="7">
        <v>0</v>
      </c>
      <c r="DO18" s="7">
        <v>73292</v>
      </c>
      <c r="DP18" s="1">
        <v>0</v>
      </c>
      <c r="DQ18" s="1">
        <v>0</v>
      </c>
      <c r="DT18" s="1">
        <v>0</v>
      </c>
      <c r="DU18" s="5">
        <v>18.6964031457</v>
      </c>
      <c r="DV18" s="4">
        <f t="shared" si="12"/>
        <v>1</v>
      </c>
      <c r="DW18" s="7">
        <f t="shared" si="13"/>
        <v>0.11478420569329661</v>
      </c>
      <c r="DX18" s="8">
        <f t="shared" si="14"/>
        <v>157106</v>
      </c>
      <c r="DY18" s="3">
        <f t="shared" si="15"/>
        <v>2.2000000000000002</v>
      </c>
      <c r="DZ18" s="3">
        <f t="shared" si="16"/>
        <v>1.5</v>
      </c>
      <c r="EA18" s="7">
        <f t="shared" si="17"/>
        <v>345633.2</v>
      </c>
      <c r="EB18" s="8">
        <f t="shared" si="11"/>
        <v>105000</v>
      </c>
      <c r="EC18" s="8">
        <f t="shared" si="18"/>
        <v>224000</v>
      </c>
      <c r="ED18" s="8">
        <f t="shared" si="19"/>
        <v>329000</v>
      </c>
      <c r="EE18" s="8">
        <f t="shared" si="20"/>
        <v>674700</v>
      </c>
    </row>
    <row r="19" spans="1:135" x14ac:dyDescent="0.25">
      <c r="DV19" s="4"/>
      <c r="DW19" s="7"/>
      <c r="DX19" s="8"/>
      <c r="DY19" s="3"/>
      <c r="DZ19" s="3"/>
      <c r="EA19" s="7"/>
      <c r="EB19" s="8"/>
      <c r="EC19" s="8"/>
      <c r="ED19" s="8"/>
      <c r="EE19" s="8">
        <f>SUM(EE2:EE18)</f>
        <v>17430800</v>
      </c>
    </row>
    <row r="20" spans="1:135" x14ac:dyDescent="0.25">
      <c r="DV20" s="4"/>
      <c r="DW20" s="7"/>
      <c r="DX20" s="8"/>
      <c r="DY20" s="3"/>
      <c r="DZ20" s="3"/>
      <c r="EA20" s="7"/>
      <c r="EB20" s="8"/>
      <c r="EC20" s="8"/>
      <c r="ED20" s="8"/>
      <c r="EE20" s="8"/>
    </row>
  </sheetData>
  <conditionalFormatting sqref="Q1:Q1048576">
    <cfRule type="duplicateValues" dxfId="1" priority="2"/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7DD4E-D6B6-48A3-92DE-7CB37FB60AB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Red_US_75_to_FM_1827</vt:lpstr>
      <vt:lpstr>Sheet1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Kristen E</dc:creator>
  <cp:lastModifiedBy>Williams, David C</cp:lastModifiedBy>
  <dcterms:created xsi:type="dcterms:W3CDTF">2019-04-25T19:02:21Z</dcterms:created>
  <dcterms:modified xsi:type="dcterms:W3CDTF">2019-04-29T15:06:43Z</dcterms:modified>
</cp:coreProperties>
</file>