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Acres of Need\"/>
    </mc:Choice>
  </mc:AlternateContent>
  <xr:revisionPtr revIDLastSave="0" documentId="13_ncr:1_{83A54148-CE43-40D8-B4F0-2DE0AE599DF3}" xr6:coauthVersionLast="43" xr6:coauthVersionMax="43" xr10:uidLastSave="{00000000-0000-0000-0000-000000000000}"/>
  <bookViews>
    <workbookView xWindow="31395" yWindow="2490" windowWidth="21600" windowHeight="11385" xr2:uid="{00000000-000D-0000-FFFF-FFFF00000000}"/>
  </bookViews>
  <sheets>
    <sheet name="Spur_399_West_Alignment" sheetId="1" r:id="rId1"/>
    <sheet name="Impacted Properties" sheetId="2" r:id="rId2"/>
  </sheets>
  <definedNames>
    <definedName name="_xlnm.Database">Spur_399_West_Alignment!$A$1:$DF$37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V30" i="1" l="1"/>
  <c r="DJ2" i="1"/>
  <c r="DG3" i="1"/>
  <c r="DH3" i="1"/>
  <c r="DJ3" i="1" s="1"/>
  <c r="DK3" i="1" s="1"/>
  <c r="DI3" i="1"/>
  <c r="DL3" i="1"/>
  <c r="DN3" i="1" s="1"/>
  <c r="DM3" i="1"/>
  <c r="DG4" i="1"/>
  <c r="DH4" i="1"/>
  <c r="DJ4" i="1" s="1"/>
  <c r="DK4" i="1" s="1"/>
  <c r="DI4" i="1"/>
  <c r="DL4" i="1"/>
  <c r="DM4" i="1"/>
  <c r="DG5" i="1"/>
  <c r="DH5" i="1"/>
  <c r="DJ5" i="1" s="1"/>
  <c r="DK5" i="1" s="1"/>
  <c r="DI5" i="1"/>
  <c r="DL5" i="1"/>
  <c r="DM5" i="1"/>
  <c r="DG6" i="1"/>
  <c r="DH6" i="1"/>
  <c r="DJ6" i="1" s="1"/>
  <c r="DK6" i="1" s="1"/>
  <c r="DI6" i="1"/>
  <c r="DL6" i="1"/>
  <c r="DM6" i="1"/>
  <c r="DG7" i="1"/>
  <c r="DH7" i="1"/>
  <c r="DJ7" i="1" s="1"/>
  <c r="DK7" i="1" s="1"/>
  <c r="DI7" i="1"/>
  <c r="DL7" i="1"/>
  <c r="DN7" i="1" s="1"/>
  <c r="DM7" i="1"/>
  <c r="DG8" i="1"/>
  <c r="DH8" i="1"/>
  <c r="DJ8" i="1" s="1"/>
  <c r="DK8" i="1" s="1"/>
  <c r="DI8" i="1"/>
  <c r="DL8" i="1"/>
  <c r="DN8" i="1" s="1"/>
  <c r="DM8" i="1"/>
  <c r="DG9" i="1"/>
  <c r="DH9" i="1"/>
  <c r="DJ9" i="1" s="1"/>
  <c r="DK9" i="1" s="1"/>
  <c r="DI9" i="1"/>
  <c r="DL9" i="1"/>
  <c r="DM9" i="1"/>
  <c r="DG10" i="1"/>
  <c r="DH10" i="1"/>
  <c r="DJ10" i="1" s="1"/>
  <c r="DK10" i="1" s="1"/>
  <c r="DI10" i="1"/>
  <c r="DL10" i="1"/>
  <c r="DN10" i="1" s="1"/>
  <c r="DM10" i="1"/>
  <c r="DG11" i="1"/>
  <c r="DH11" i="1"/>
  <c r="DJ11" i="1" s="1"/>
  <c r="DK11" i="1" s="1"/>
  <c r="DI11" i="1"/>
  <c r="DL11" i="1"/>
  <c r="DN11" i="1" s="1"/>
  <c r="DM11" i="1"/>
  <c r="DG12" i="1"/>
  <c r="DH12" i="1"/>
  <c r="DJ12" i="1" s="1"/>
  <c r="DK12" i="1" s="1"/>
  <c r="DI12" i="1"/>
  <c r="DL12" i="1"/>
  <c r="DM12" i="1"/>
  <c r="DG13" i="1"/>
  <c r="DH13" i="1"/>
  <c r="DJ13" i="1" s="1"/>
  <c r="DK13" i="1" s="1"/>
  <c r="DI13" i="1"/>
  <c r="DL13" i="1"/>
  <c r="DN13" i="1" s="1"/>
  <c r="DM13" i="1"/>
  <c r="DG14" i="1"/>
  <c r="DH14" i="1"/>
  <c r="DJ14" i="1" s="1"/>
  <c r="DK14" i="1" s="1"/>
  <c r="DI14" i="1"/>
  <c r="DL14" i="1"/>
  <c r="DM14" i="1"/>
  <c r="DG15" i="1"/>
  <c r="DH15" i="1"/>
  <c r="DJ15" i="1" s="1"/>
  <c r="DK15" i="1" s="1"/>
  <c r="DI15" i="1"/>
  <c r="DL15" i="1"/>
  <c r="DN15" i="1" s="1"/>
  <c r="DM15" i="1"/>
  <c r="DG16" i="1"/>
  <c r="DH16" i="1"/>
  <c r="DJ16" i="1" s="1"/>
  <c r="DK16" i="1" s="1"/>
  <c r="DI16" i="1"/>
  <c r="DL16" i="1"/>
  <c r="DN16" i="1" s="1"/>
  <c r="DM16" i="1"/>
  <c r="DG17" i="1"/>
  <c r="DH17" i="1"/>
  <c r="DJ17" i="1" s="1"/>
  <c r="DK17" i="1" s="1"/>
  <c r="DI17" i="1"/>
  <c r="DL17" i="1"/>
  <c r="DM17" i="1"/>
  <c r="DG18" i="1"/>
  <c r="DH18" i="1"/>
  <c r="DJ18" i="1" s="1"/>
  <c r="DK18" i="1" s="1"/>
  <c r="DI18" i="1"/>
  <c r="DL18" i="1"/>
  <c r="DN18" i="1" s="1"/>
  <c r="DM18" i="1"/>
  <c r="DG19" i="1"/>
  <c r="DH19" i="1"/>
  <c r="DJ19" i="1" s="1"/>
  <c r="DK19" i="1" s="1"/>
  <c r="DI19" i="1"/>
  <c r="DL19" i="1"/>
  <c r="DN19" i="1" s="1"/>
  <c r="DM19" i="1"/>
  <c r="DG20" i="1"/>
  <c r="DH20" i="1"/>
  <c r="DJ20" i="1" s="1"/>
  <c r="DK20" i="1" s="1"/>
  <c r="DI20" i="1"/>
  <c r="DL20" i="1"/>
  <c r="DM20" i="1"/>
  <c r="DG21" i="1"/>
  <c r="DH21" i="1"/>
  <c r="DJ21" i="1" s="1"/>
  <c r="DK21" i="1" s="1"/>
  <c r="DI21" i="1"/>
  <c r="DL21" i="1"/>
  <c r="DN21" i="1" s="1"/>
  <c r="DM21" i="1"/>
  <c r="DG22" i="1"/>
  <c r="DH22" i="1"/>
  <c r="DJ22" i="1" s="1"/>
  <c r="DK22" i="1" s="1"/>
  <c r="DI22" i="1"/>
  <c r="DL22" i="1"/>
  <c r="DM22" i="1"/>
  <c r="DG23" i="1"/>
  <c r="DH23" i="1"/>
  <c r="DJ23" i="1" s="1"/>
  <c r="DK23" i="1" s="1"/>
  <c r="DI23" i="1"/>
  <c r="DL23" i="1"/>
  <c r="DM23" i="1"/>
  <c r="DG24" i="1"/>
  <c r="DH24" i="1"/>
  <c r="DJ24" i="1" s="1"/>
  <c r="DK24" i="1" s="1"/>
  <c r="DI24" i="1"/>
  <c r="DL24" i="1"/>
  <c r="DN24" i="1" s="1"/>
  <c r="DM24" i="1"/>
  <c r="DG25" i="1"/>
  <c r="DH25" i="1"/>
  <c r="DJ25" i="1" s="1"/>
  <c r="DK25" i="1" s="1"/>
  <c r="DI25" i="1"/>
  <c r="DL25" i="1"/>
  <c r="DM25" i="1"/>
  <c r="DG26" i="1"/>
  <c r="DH26" i="1"/>
  <c r="DJ26" i="1" s="1"/>
  <c r="DK26" i="1" s="1"/>
  <c r="DI26" i="1"/>
  <c r="DL26" i="1"/>
  <c r="DN26" i="1" s="1"/>
  <c r="DM26" i="1"/>
  <c r="DG27" i="1"/>
  <c r="DH27" i="1"/>
  <c r="DJ27" i="1" s="1"/>
  <c r="DK27" i="1" s="1"/>
  <c r="DI27" i="1"/>
  <c r="DL27" i="1"/>
  <c r="DN27" i="1" s="1"/>
  <c r="DM27" i="1"/>
  <c r="DG28" i="1"/>
  <c r="DH28" i="1"/>
  <c r="DJ28" i="1" s="1"/>
  <c r="DK28" i="1" s="1"/>
  <c r="DL28" i="1"/>
  <c r="DN28" i="1" s="1"/>
  <c r="DM28" i="1"/>
  <c r="DG29" i="1"/>
  <c r="DH29" i="1"/>
  <c r="DJ29" i="1" s="1"/>
  <c r="DK29" i="1" s="1"/>
  <c r="DI29" i="1"/>
  <c r="DL29" i="1"/>
  <c r="DN29" i="1" s="1"/>
  <c r="DM29" i="1"/>
  <c r="DG30" i="1"/>
  <c r="DH30" i="1"/>
  <c r="DJ30" i="1" s="1"/>
  <c r="DK30" i="1" s="1"/>
  <c r="DI30" i="1"/>
  <c r="DL30" i="1"/>
  <c r="DN30" i="1" s="1"/>
  <c r="DM30" i="1"/>
  <c r="DG31" i="1"/>
  <c r="DH31" i="1"/>
  <c r="DJ31" i="1" s="1"/>
  <c r="DK31" i="1" s="1"/>
  <c r="DI31" i="1"/>
  <c r="DL31" i="1"/>
  <c r="DM31" i="1"/>
  <c r="DG32" i="1"/>
  <c r="DH32" i="1"/>
  <c r="DJ32" i="1" s="1"/>
  <c r="DK32" i="1" s="1"/>
  <c r="DI32" i="1"/>
  <c r="DL32" i="1"/>
  <c r="DN32" i="1" s="1"/>
  <c r="DM32" i="1"/>
  <c r="DG33" i="1"/>
  <c r="DH33" i="1"/>
  <c r="DJ33" i="1" s="1"/>
  <c r="DK33" i="1" s="1"/>
  <c r="DI33" i="1"/>
  <c r="DL33" i="1"/>
  <c r="DM33" i="1"/>
  <c r="DG34" i="1"/>
  <c r="DH34" i="1"/>
  <c r="DJ34" i="1" s="1"/>
  <c r="DK34" i="1" s="1"/>
  <c r="DI34" i="1"/>
  <c r="DL34" i="1"/>
  <c r="DN34" i="1" s="1"/>
  <c r="DM34" i="1"/>
  <c r="DG35" i="1"/>
  <c r="DH35" i="1"/>
  <c r="DJ35" i="1" s="1"/>
  <c r="DK35" i="1" s="1"/>
  <c r="DL35" i="1"/>
  <c r="DM35" i="1"/>
  <c r="DG36" i="1"/>
  <c r="DH36" i="1"/>
  <c r="DJ36" i="1" s="1"/>
  <c r="DK36" i="1" s="1"/>
  <c r="DL36" i="1"/>
  <c r="DM36" i="1"/>
  <c r="DG37" i="1"/>
  <c r="DH37" i="1"/>
  <c r="DI37" i="1" s="1"/>
  <c r="DL37" i="1"/>
  <c r="DM37" i="1"/>
  <c r="DH2" i="1"/>
  <c r="DL2" i="1"/>
  <c r="DM2" i="1"/>
  <c r="DG2" i="1"/>
  <c r="DI36" i="1" l="1"/>
  <c r="DN35" i="1"/>
  <c r="DI35" i="1"/>
  <c r="DI28" i="1"/>
  <c r="DK2" i="1"/>
  <c r="DN31" i="1"/>
  <c r="DN23" i="1"/>
  <c r="DN5" i="1"/>
  <c r="DN22" i="1"/>
  <c r="DN14" i="1"/>
  <c r="DN6" i="1"/>
  <c r="DN33" i="1"/>
  <c r="DN25" i="1"/>
  <c r="DN17" i="1"/>
  <c r="DN9" i="1"/>
  <c r="DN36" i="1"/>
  <c r="DN20" i="1"/>
  <c r="DN12" i="1"/>
  <c r="DN4" i="1"/>
  <c r="DJ37" i="1"/>
  <c r="DK37" i="1" s="1"/>
  <c r="DN37" i="1" s="1"/>
  <c r="DN2" i="1"/>
  <c r="DI2" i="1"/>
  <c r="DN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Williams, David C</author>
  </authors>
  <commentList>
    <comment ref="DN1" authorId="0" shapeId="0" xr:uid="{16979A31-257C-405F-94DE-B66D1F080CE9}">
      <text>
        <r>
          <rPr>
            <b/>
            <sz val="9"/>
            <color indexed="81"/>
            <rFont val="Tahoma"/>
            <family val="2"/>
          </rPr>
          <t>Williams, David C:</t>
        </r>
        <r>
          <rPr>
            <sz val="9"/>
            <color indexed="81"/>
            <rFont val="Tahoma"/>
            <family val="2"/>
          </rPr>
          <t xml:space="preserve">
Excludes Properties with Impacts which are accounted for in a separate spreadsheet</t>
        </r>
      </text>
    </comment>
  </commentList>
</comments>
</file>

<file path=xl/sharedStrings.xml><?xml version="1.0" encoding="utf-8"?>
<sst xmlns="http://schemas.openxmlformats.org/spreadsheetml/2006/main" count="1392" uniqueCount="569">
  <si>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</si>
  <si>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</si>
  <si>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</si>
  <si>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</si>
  <si>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</si>
  <si>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</si>
  <si>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</si>
  <si>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</si>
  <si>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</si>
  <si>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</si>
  <si>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</si>
  <si>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</si>
  <si>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</si>
  <si>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</si>
  <si>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</si>
  <si>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</si>
  <si>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</si>
  <si>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</si>
  <si>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</si>
  <si>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</si>
  <si>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</si>
  <si>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</si>
  <si>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</si>
  <si>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</si>
  <si>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</si>
  <si>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</si>
  <si>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</si>
  <si>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</si>
  <si>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</si>
  <si>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</si>
  <si>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</si>
  <si>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</si>
  <si>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</si>
  <si>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</si>
  <si>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</si>
  <si>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</si>
  <si>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</si>
  <si>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</si>
  <si>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</si>
  <si>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</si>
  <si>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</si>
  <si>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</si>
  <si>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</si>
  <si>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</si>
  <si>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</si>
  <si>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</si>
  <si>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</si>
  <si>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</si>
  <si>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</si>
  <si>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</si>
  <si>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</si>
  <si>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</si>
  <si>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</si>
  <si>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</si>
  <si>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</si>
  <si>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</si>
  <si>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</si>
  <si>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</si>
  <si>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</si>
  <si>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</si>
  <si>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</si>
  <si>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</si>
  <si>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</si>
  <si>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</si>
  <si>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</si>
  <si>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</si>
  <si>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</si>
  <si>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</si>
  <si>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</si>
  <si>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</si>
  <si>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</si>
  <si>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</si>
  <si>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</si>
  <si>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</si>
  <si>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</si>
  <si>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</si>
  <si>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</si>
  <si>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</si>
  <si>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</si>
  <si>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</si>
  <si>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</si>
  <si>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</si>
  <si>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</si>
  <si>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</si>
  <si>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</si>
  <si>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</si>
  <si>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</si>
  <si>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</si>
  <si>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</si>
  <si>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</si>
  <si>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</si>
  <si>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</si>
  <si>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</si>
  <si>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</si>
  <si>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</si>
  <si>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</si>
  <si>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</si>
  <si>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</si>
  <si>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</si>
  <si>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</si>
  <si>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</si>
  <si>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</si>
  <si>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</si>
  <si>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</si>
  <si>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</si>
  <si>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</si>
  <si>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</si>
  <si>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</si>
  <si>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</si>
  <si>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</si>
  <si>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R-6747-000-0270-1</t>
  </si>
  <si>
    <t>{82EC780F-5276-43B5-BEE8-CA5B058A05BC}</t>
  </si>
  <si>
    <t>MCKINNEY CITY OF</t>
  </si>
  <si>
    <t>F</t>
  </si>
  <si>
    <t>PO BOX 517</t>
  </si>
  <si>
    <t>MCKINNEY</t>
  </si>
  <si>
    <t>TX</t>
  </si>
  <si>
    <t>75070-8013</t>
  </si>
  <si>
    <t>Y</t>
  </si>
  <si>
    <t>A0747</t>
  </si>
  <si>
    <t>C0747</t>
  </si>
  <si>
    <t>W S RICHARDSON SURVEY</t>
  </si>
  <si>
    <t>27</t>
  </si>
  <si>
    <t>ABS A0747 W S RICHARDSON SURVEY, TRACT 27, 8.6821 ACRES</t>
  </si>
  <si>
    <t>OLD MILL</t>
  </si>
  <si>
    <t>RD</t>
  </si>
  <si>
    <t>75069</t>
  </si>
  <si>
    <t>OLD MILL RD _x000D_
MCKINNEY, TX 75069</t>
  </si>
  <si>
    <t>CMC</t>
  </si>
  <si>
    <t>SMC</t>
  </si>
  <si>
    <t>TMC2</t>
  </si>
  <si>
    <t>EX-XV</t>
  </si>
  <si>
    <t>CAD, CMC, GCN, JCN, SMC, TMC2</t>
  </si>
  <si>
    <t>CONS</t>
  </si>
  <si>
    <t>EXEMPT</t>
  </si>
  <si>
    <t>EX4</t>
  </si>
  <si>
    <t>R</t>
  </si>
  <si>
    <t>T</t>
  </si>
  <si>
    <t>C3</t>
  </si>
  <si>
    <t>N</t>
  </si>
  <si>
    <t>InProgress</t>
  </si>
  <si>
    <t>R-6558-000-0810-1</t>
  </si>
  <si>
    <t>{31C24EFA-A518-43FD-AAA8-110C08155DDB}</t>
  </si>
  <si>
    <t>A0558</t>
  </si>
  <si>
    <t>C0558</t>
  </si>
  <si>
    <t>S MCFARLAND SURVEY</t>
  </si>
  <si>
    <t>81</t>
  </si>
  <si>
    <t>ABS A0558 S MCFARLAND SURVEY, TRACT 81, 17.3059 ACRES</t>
  </si>
  <si>
    <t>PE2</t>
  </si>
  <si>
    <t>F2</t>
  </si>
  <si>
    <t>0</t>
  </si>
  <si>
    <t>R-1348-000-001B-1</t>
  </si>
  <si>
    <t>PATRICK.LEWIS</t>
  </si>
  <si>
    <t>{B940B258-A6A3-47A5-9031-10A2B7958E5C}</t>
  </si>
  <si>
    <t>SSCP MCDONALD ST LLC</t>
  </si>
  <si>
    <t>SNAPBOX SELF STORAGE</t>
  </si>
  <si>
    <t>ATTN: JAKE RAMAGE, PRESIDENT &amp; CEO</t>
  </si>
  <si>
    <t>1735 MARKET ST STE A462</t>
  </si>
  <si>
    <t>PHILADELPHIA</t>
  </si>
  <si>
    <t>PA</t>
  </si>
  <si>
    <t>19103-7501</t>
  </si>
  <si>
    <t>S1348</t>
  </si>
  <si>
    <t>1867</t>
  </si>
  <si>
    <t>ALLENS WHOLESALE MEATS (CMC)</t>
  </si>
  <si>
    <t>1B</t>
  </si>
  <si>
    <t>ALLENS WHOLESALE MEATS (CMC), LOT 1B</t>
  </si>
  <si>
    <t>1820</t>
  </si>
  <si>
    <t>S</t>
  </si>
  <si>
    <t>MCDONALD</t>
  </si>
  <si>
    <t>ST</t>
  </si>
  <si>
    <t>1820 S MCDONALD ST _x000D_
MCKINNEY, TX 75069</t>
  </si>
  <si>
    <t>TMC1</t>
  </si>
  <si>
    <t>CAD, CMC, GCN, JCN, SMC, TMC1</t>
  </si>
  <si>
    <t>20161122001583080</t>
  </si>
  <si>
    <t>SWD</t>
  </si>
  <si>
    <t>SSF-2</t>
  </si>
  <si>
    <t>WM2</t>
  </si>
  <si>
    <t>SSF</t>
  </si>
  <si>
    <t>R-10019-00A-0010-1</t>
  </si>
  <si>
    <t>{C4874471-E9E9-41F0-BEB9-A1821BE1E389}</t>
  </si>
  <si>
    <t>S10019</t>
  </si>
  <si>
    <t>10019</t>
  </si>
  <si>
    <t>WASTEWATER LIFT STATION AT ROBERT JOHNSON PARK (CMC)</t>
  </si>
  <si>
    <t>A</t>
  </si>
  <si>
    <t>1</t>
  </si>
  <si>
    <t>WASTEWATER LIFT STATION AT ROBERT JOHNSON PARK (CMC), BLK A, LOT 1</t>
  </si>
  <si>
    <t>100</t>
  </si>
  <si>
    <t>AIRPORT</t>
  </si>
  <si>
    <t>DR</t>
  </si>
  <si>
    <t>100 N AIRPORT DR _x000D_
MCKINNEY, TX 75069</t>
  </si>
  <si>
    <t>M6</t>
  </si>
  <si>
    <t>R-6747-000-0330-1</t>
  </si>
  <si>
    <t>{FC87B83A-6FC6-4573-A295-C037F30BBD15}</t>
  </si>
  <si>
    <t>MCKINNEY HORIZONS LP</t>
  </si>
  <si>
    <t>2600 ELDORADO PKWY STE 115</t>
  </si>
  <si>
    <t>75070-7517</t>
  </si>
  <si>
    <t>33</t>
  </si>
  <si>
    <t>ABS A0747 W S RICHARDSON SURVEY, TRACT 33, 14.34 ACRES</t>
  </si>
  <si>
    <t>_x000D_
MCKINNEY, TX 75069</t>
  </si>
  <si>
    <t>D1</t>
  </si>
  <si>
    <t>D1CL</t>
  </si>
  <si>
    <t>R-9851-00A-0020-1</t>
  </si>
  <si>
    <t>18991230</t>
  </si>
  <si>
    <t>{E96B4C43-1951-4259-A7F6-01BBA30D7D6D}</t>
  </si>
  <si>
    <t>CROOKED CREEK INC</t>
  </si>
  <si>
    <t>BLUE MOUNTAIN EQUIPMENT</t>
  </si>
  <si>
    <t>808 HIGHWAY 34 W</t>
  </si>
  <si>
    <t>MARBLE HILL</t>
  </si>
  <si>
    <t>MO</t>
  </si>
  <si>
    <t>63764-4302</t>
  </si>
  <si>
    <t>S9851</t>
  </si>
  <si>
    <t>9851</t>
  </si>
  <si>
    <t>MCKINNEY HORIZONS ADDITION (CMC)</t>
  </si>
  <si>
    <t>2</t>
  </si>
  <si>
    <t>MCKINNEY HORIZONS ADDITION (CMC), BLK A, LOT 2</t>
  </si>
  <si>
    <t>1800</t>
  </si>
  <si>
    <t>1800 S AIRPORT DR _x000D_
MCKINNEY, TX</t>
  </si>
  <si>
    <t>20090710000870130</t>
  </si>
  <si>
    <t>SWDNL</t>
  </si>
  <si>
    <t>WDA&gt;24 CH</t>
  </si>
  <si>
    <t>WH3</t>
  </si>
  <si>
    <t>STIB</t>
  </si>
  <si>
    <t>R-6248-004-1560-1</t>
  </si>
  <si>
    <t>{4BB2A933-5C52-4317-B1CF-2B484E8447BB}</t>
  </si>
  <si>
    <t>A0248</t>
  </si>
  <si>
    <t>C0248-4</t>
  </si>
  <si>
    <t>WILLIAM DAVIS SURVEY</t>
  </si>
  <si>
    <t>4</t>
  </si>
  <si>
    <t>156</t>
  </si>
  <si>
    <t>ABS A0248 WILLIAM DAVIS SURVEY, SHEET 4, TRACT 156, 11.5 ACRES</t>
  </si>
  <si>
    <t>_x000D_
MCKINNEY, TX</t>
  </si>
  <si>
    <t>F1</t>
  </si>
  <si>
    <t>R-6747-000-0640-1</t>
  </si>
  <si>
    <t>{B3A0CE1E-E653-47C1-A7EA-C1B4B7353102}</t>
  </si>
  <si>
    <t>ENCORE WIRE CORPORATION</t>
  </si>
  <si>
    <t>%PROPERTY TAX DEPT</t>
  </si>
  <si>
    <t>1329 MILLWOOD RD</t>
  </si>
  <si>
    <t>75069-7157</t>
  </si>
  <si>
    <t>64</t>
  </si>
  <si>
    <t>ABS A0747 W S RICHARDSON SURVEY, TRACT 64, 3.4108 ACRES</t>
  </si>
  <si>
    <t>20130628000905660</t>
  </si>
  <si>
    <t>R-4743-00A-2R11-1</t>
  </si>
  <si>
    <t>{E8476002-F83B-4F58-80C5-166C68C3E885}</t>
  </si>
  <si>
    <t>WILBOW-MERIDIAN LLC</t>
  </si>
  <si>
    <t>LOCKBOX 13</t>
  </si>
  <si>
    <t>4131 N CENTRAL EXPY STE 990</t>
  </si>
  <si>
    <t>DALLAS</t>
  </si>
  <si>
    <t>75204-2141</t>
  </si>
  <si>
    <t>S4743</t>
  </si>
  <si>
    <t>6390-2-1</t>
  </si>
  <si>
    <t>GREENS OF MCKINNEY SECTION 3 (CMC)</t>
  </si>
  <si>
    <t>2R1-1</t>
  </si>
  <si>
    <t>GREENS OF MCKINNEY SECTION 3 (CMC), BLK A, LOT 2R1-1</t>
  </si>
  <si>
    <t>CAD, CMC, GCN, JCN, SMC</t>
  </si>
  <si>
    <t>20171101001462290</t>
  </si>
  <si>
    <t>SP</t>
  </si>
  <si>
    <t>E4</t>
  </si>
  <si>
    <t>2R1</t>
  </si>
  <si>
    <t>R-6068-000-0060-1</t>
  </si>
  <si>
    <t>{F607121C-6BB4-4336-B603-F8A6E4DD59C4}</t>
  </si>
  <si>
    <t>DEAN WANDA J</t>
  </si>
  <si>
    <t>1513 STEWART RD</t>
  </si>
  <si>
    <t>75069-7911</t>
  </si>
  <si>
    <t>A0068</t>
  </si>
  <si>
    <t>C0068</t>
  </si>
  <si>
    <t>JOAB BUTLER SURVEY</t>
  </si>
  <si>
    <t>6</t>
  </si>
  <si>
    <t>ABS A0068 JOAB BUTLER SURVEY, TRACT 6, 1.434 ACRES</t>
  </si>
  <si>
    <t>1513</t>
  </si>
  <si>
    <t>STEWART</t>
  </si>
  <si>
    <t>1513 STEWART RD _x000D_
MCKINNEY, TX 75069</t>
  </si>
  <si>
    <t>HS</t>
  </si>
  <si>
    <t>20140123000068190</t>
  </si>
  <si>
    <t>DNL</t>
  </si>
  <si>
    <t>SMCV45</t>
  </si>
  <si>
    <t>A1</t>
  </si>
  <si>
    <t>RV5</t>
  </si>
  <si>
    <t>R-1102-00A-02R1-1</t>
  </si>
  <si>
    <t>{47AA5CCC-2C18-4F91-A383-7F1E8F4FCFAB}</t>
  </si>
  <si>
    <t>RACETRAC PETROLEUM INC</t>
  </si>
  <si>
    <t>RACETRAC</t>
  </si>
  <si>
    <t>200 GALLERIA PKWY SE STE 900</t>
  </si>
  <si>
    <t>ATLANTA</t>
  </si>
  <si>
    <t>GA</t>
  </si>
  <si>
    <t>30339-5945</t>
  </si>
  <si>
    <t>S1102</t>
  </si>
  <si>
    <t>1104-1-2</t>
  </si>
  <si>
    <t>HICO ADDITION (CMC)</t>
  </si>
  <si>
    <t>HICO ADDITION (CMC), BLK A, LOT 2R1; (AMENDING)</t>
  </si>
  <si>
    <t>(AMENDING)</t>
  </si>
  <si>
    <t>1004</t>
  </si>
  <si>
    <t>E</t>
  </si>
  <si>
    <t>UNIVERSITY</t>
  </si>
  <si>
    <t>1004 E UNIVERSITY DR _x000D_
MCKINNEY, TX</t>
  </si>
  <si>
    <t>2015</t>
  </si>
  <si>
    <t>640</t>
  </si>
  <si>
    <t>20151106010003980</t>
  </si>
  <si>
    <t>PLAT</t>
  </si>
  <si>
    <t>CS.A</t>
  </si>
  <si>
    <t>CS3</t>
  </si>
  <si>
    <t>CS</t>
  </si>
  <si>
    <t>R-0879-000-00D0-1</t>
  </si>
  <si>
    <t>{7C6EBBDF-4948-402B-A68C-171C3C9E8889}</t>
  </si>
  <si>
    <t>DAVIS GLENN D</t>
  </si>
  <si>
    <t>12897 COUNTY ROAD 511</t>
  </si>
  <si>
    <t>ANNA</t>
  </si>
  <si>
    <t>75409-7003</t>
  </si>
  <si>
    <t>S0879</t>
  </si>
  <si>
    <t>1075</t>
  </si>
  <si>
    <t>DITTO &amp; HIGHT ADDITION #2 (CMC)**</t>
  </si>
  <si>
    <t>D &amp; E</t>
  </si>
  <si>
    <t>DITTO &amp; HIGHT ADDITION #2 (CMC)**, LOT D &amp; E, ACRES 2.3990</t>
  </si>
  <si>
    <t>N0832E</t>
  </si>
  <si>
    <t>C1</t>
  </si>
  <si>
    <t>R-4743-00A-02R1-1</t>
  </si>
  <si>
    <t>{A5AF32CE-0E19-43C0-A94A-7942B1E134C9}</t>
  </si>
  <si>
    <t>MCKINNEY FAIRWAYS LLC</t>
  </si>
  <si>
    <t>8000 W IH 10 STE 1200</t>
  </si>
  <si>
    <t>SAN ANTONIO</t>
  </si>
  <si>
    <t>78230-3872</t>
  </si>
  <si>
    <t>GREENS OF MCKINNEY SECTION 3 (CMC), BLK A, LOT 2R1; REPLAT</t>
  </si>
  <si>
    <t>REPLAT</t>
  </si>
  <si>
    <t>MEDICAL CENTER</t>
  </si>
  <si>
    <t>MEDICAL CENTER DR _x000D_
MCKINNEY, TX 75069</t>
  </si>
  <si>
    <t>20080403000397320</t>
  </si>
  <si>
    <t>R-6068-000-0010-1</t>
  </si>
  <si>
    <t>{FE40AC4D-4CB1-4DBE-974E-E4F75A2DAE8F}</t>
  </si>
  <si>
    <t>HIGH POINT MHC LLC</t>
  </si>
  <si>
    <t>HIGH POINT MHP</t>
  </si>
  <si>
    <t>3001 BRIGHTON BLVD STE 334</t>
  </si>
  <si>
    <t>DENVER</t>
  </si>
  <si>
    <t>CO</t>
  </si>
  <si>
    <t>80216-5082</t>
  </si>
  <si>
    <t>M5015</t>
  </si>
  <si>
    <t>ABS A0068 JOAB BUTLER SURVEY, TRACT 1, 21.723 ACRES</t>
  </si>
  <si>
    <t>STATE</t>
  </si>
  <si>
    <t>HWY</t>
  </si>
  <si>
    <t>STATE HWY 5_x000D_
MCKINNEY, TX 75069</t>
  </si>
  <si>
    <t>20171128001572750</t>
  </si>
  <si>
    <t>MHP.COMM</t>
  </si>
  <si>
    <t>MHP</t>
  </si>
  <si>
    <t>R-4743-00A-003R-1</t>
  </si>
  <si>
    <t>{CFF1851C-4D68-4A27-9C51-CDA01EA8ABF9}</t>
  </si>
  <si>
    <t>FAIRWAYS WILSON CREEK APARTMENTS LLC</t>
  </si>
  <si>
    <t>MAGNOLIA RANCH APARTMENTS</t>
  </si>
  <si>
    <t>5400 LYNDON B JOHNSON FWY STE 1060</t>
  </si>
  <si>
    <t>75240-1033</t>
  </si>
  <si>
    <t>6390</t>
  </si>
  <si>
    <t>3R</t>
  </si>
  <si>
    <t>GREENS OF MCKINNEY SECTION 3 (CMC), BLK A, LOT 3R</t>
  </si>
  <si>
    <t>3191</t>
  </si>
  <si>
    <t>3191 MEDICAL CENTER DR _x000D_
MCKINNEY, TX 75069</t>
  </si>
  <si>
    <t>20150202000115580</t>
  </si>
  <si>
    <t>B1</t>
  </si>
  <si>
    <t>MA3</t>
  </si>
  <si>
    <t>MFU</t>
  </si>
  <si>
    <t>R-9020-00A-0010-1</t>
  </si>
  <si>
    <t>{665ABB40-E3DE-4E3C-A410-7F3AC778B08A}</t>
  </si>
  <si>
    <t>S9020</t>
  </si>
  <si>
    <t>9020-1</t>
  </si>
  <si>
    <t>GREENS OF MCKINNEY SECTION 2 (CMC)</t>
  </si>
  <si>
    <t>GREENS OF MCKINNEY SECTION 2 (CMC), BLK A, LOT 1</t>
  </si>
  <si>
    <t>20180612000719670</t>
  </si>
  <si>
    <t>R-6747-000-0620-1</t>
  </si>
  <si>
    <t>{93022EEB-D396-4A9E-A07F-233ECF1AF784}</t>
  </si>
  <si>
    <t>VTCR LP &amp; MADMT LP &amp; PRAIRIE FLIGHT LP</t>
  </si>
  <si>
    <t>8500 SHAWNEE MISSION PKWY</t>
  </si>
  <si>
    <t>SHAWNEE MISSION</t>
  </si>
  <si>
    <t>KS</t>
  </si>
  <si>
    <t>66202-2967</t>
  </si>
  <si>
    <t>62</t>
  </si>
  <si>
    <t>ABS A0747 W S RICHARDSON SURVEY, TRACT 62, 32.3285 ACRES</t>
  </si>
  <si>
    <t>20070214000210900</t>
  </si>
  <si>
    <t>R-10231-00A-0010-1</t>
  </si>
  <si>
    <t>{FDAE7D38-6CB1-4FF4-8EE2-403988A3AB50}</t>
  </si>
  <si>
    <t>LHOIST NORTH AMERICA OF TEXAS LTD</t>
  </si>
  <si>
    <t>3700 HULEN ST</t>
  </si>
  <si>
    <t>FORT WORTH</t>
  </si>
  <si>
    <t>76107-6816</t>
  </si>
  <si>
    <t>S10231</t>
  </si>
  <si>
    <t>10231</t>
  </si>
  <si>
    <t>CRESTSTONE ADDITION (CMC)</t>
  </si>
  <si>
    <t>CRESTSTONE ADDITION (CMC), BLK A, LOT 1</t>
  </si>
  <si>
    <t>STATE HWY 5 (S MCDONALD)</t>
  </si>
  <si>
    <t>STATE HWY 5 (S MCDONALD) _x000D_
MCKINNEY, TX 75069</t>
  </si>
  <si>
    <t>20121030001377960</t>
  </si>
  <si>
    <t>CRGP</t>
  </si>
  <si>
    <t>R-6248-004-2790-1</t>
  </si>
  <si>
    <t>{DBA2EB59-0078-4D63-8760-BCE8A7166F92}</t>
  </si>
  <si>
    <t>279</t>
  </si>
  <si>
    <t>ABS A0248 WILLIAM DAVIS SURVEY, SHEET 4, TRACT 279, 39.177 ACRES</t>
  </si>
  <si>
    <t>155</t>
  </si>
  <si>
    <t>R-4758-00A-01R6-1</t>
  </si>
  <si>
    <t>2014/618-619</t>
  </si>
  <si>
    <t>{D6D05155-E4CF-43EF-8F94-782C609A5FE2}</t>
  </si>
  <si>
    <t>ENCORE WIRE LIMITED &amp;</t>
  </si>
  <si>
    <t>ENCORE WIRE (e/s Millwood)</t>
  </si>
  <si>
    <t>PO BOX 1149</t>
  </si>
  <si>
    <t>75070-8148</t>
  </si>
  <si>
    <t>S4758</t>
  </si>
  <si>
    <t>6421-1-10</t>
  </si>
  <si>
    <t>ENCORE WIRE LTD TWO ADDITION (CMC)</t>
  </si>
  <si>
    <t>1R6</t>
  </si>
  <si>
    <t>ENCORE WIRE LTD TWO ADDITION (CMC), BLK A, LOT 1R6; (REPLAT)</t>
  </si>
  <si>
    <t>(REPLAT)</t>
  </si>
  <si>
    <t>1411</t>
  </si>
  <si>
    <t>MILLWOOD</t>
  </si>
  <si>
    <t>1411 MILLWOOD ST _x000D_
MCKINNEY, TX 75069</t>
  </si>
  <si>
    <t>2016</t>
  </si>
  <si>
    <t>638</t>
  </si>
  <si>
    <t>20160916010003740</t>
  </si>
  <si>
    <t>LI-3</t>
  </si>
  <si>
    <t>LI2</t>
  </si>
  <si>
    <t>R-7000-000-0180-1</t>
  </si>
  <si>
    <t>{AACD9808-5FF5-49A2-8020-59692976774B}</t>
  </si>
  <si>
    <t>A1000</t>
  </si>
  <si>
    <t>C1000</t>
  </si>
  <si>
    <t>G WILSON SURVEY</t>
  </si>
  <si>
    <t>18</t>
  </si>
  <si>
    <t>ABS A1000 G WILSON SURVEY, TRACT 18, 10.728 ACRES</t>
  </si>
  <si>
    <t>R-6747-000-0630-1</t>
  </si>
  <si>
    <t>{871D22B6-08BD-4612-8B23-A16769D925B6}</t>
  </si>
  <si>
    <t>63</t>
  </si>
  <si>
    <t>ABS A0747 W S RICHARDSON SURVEY, TRACT 63, 39.7738 ACRES</t>
  </si>
  <si>
    <t>R-6248-004-1840-1</t>
  </si>
  <si>
    <t>{48E15966-AD99-44B7-9D1E-B491638EEEA2}</t>
  </si>
  <si>
    <t>DOUGLAS BRAD &amp; KIMBERLY</t>
  </si>
  <si>
    <t>227 E LOUISIANA ST</t>
  </si>
  <si>
    <t>75069-4311</t>
  </si>
  <si>
    <t>184</t>
  </si>
  <si>
    <t>ABS A0248 WILLIAM DAVIS SURVEY, SHEET 4, TRACT 184, 20.515 ACRES</t>
  </si>
  <si>
    <t>1600</t>
  </si>
  <si>
    <t>GREENVILLE</t>
  </si>
  <si>
    <t>1600 GREENVILLE RD _x000D_
MCKINNEY, TX 75069</t>
  </si>
  <si>
    <t>D1IP</t>
  </si>
  <si>
    <t>R-0879-000-00A0-1</t>
  </si>
  <si>
    <t>{2DD24928-4192-4744-B1D0-9AFA91859048}</t>
  </si>
  <si>
    <t>A, B &amp; C</t>
  </si>
  <si>
    <t>DITTO &amp; HIGHT ADDITION #2 (CMC)**, LOT A, B &amp; C, ACRES 3.8770</t>
  </si>
  <si>
    <t>1325</t>
  </si>
  <si>
    <t>1325 GREENVILLE RD _x000D_
MCKINNEY, TX 75069</t>
  </si>
  <si>
    <t>R-6248-003-1580-1</t>
  </si>
  <si>
    <t>{76A98313-864A-4223-B888-C6482E2EEBB3}</t>
  </si>
  <si>
    <t>EASTSIDE SDI LLC</t>
  </si>
  <si>
    <t>300 THROCKMORTON ST STE A</t>
  </si>
  <si>
    <t>75069-4005</t>
  </si>
  <si>
    <t>C0248-3</t>
  </si>
  <si>
    <t>3</t>
  </si>
  <si>
    <t>158</t>
  </si>
  <si>
    <t>ABS A0248 WILLIAM DAVIS SURVEY, SHEET 3, TRACT 158, 7.742 ACRES</t>
  </si>
  <si>
    <t>20150918001187620</t>
  </si>
  <si>
    <t>CORRD</t>
  </si>
  <si>
    <t>R-6558-000-1070-1</t>
  </si>
  <si>
    <t>{2311B1D2-3E56-46FB-860A-7DE5013851B7}</t>
  </si>
  <si>
    <t>TEXAS BULLETINS INC</t>
  </si>
  <si>
    <t>101 S COIT RD STE 36 # 36-356</t>
  </si>
  <si>
    <t>RICHARDSON</t>
  </si>
  <si>
    <t>75080-5746</t>
  </si>
  <si>
    <t>107</t>
  </si>
  <si>
    <t>ABS A0558 S MCFARLAND SURVEY, TRACT 107, .05 ACRES</t>
  </si>
  <si>
    <t>6074</t>
  </si>
  <si>
    <t>345</t>
  </si>
  <si>
    <t>0181433</t>
  </si>
  <si>
    <t>76</t>
  </si>
  <si>
    <t>R-10231-00A-0040-1</t>
  </si>
  <si>
    <t>{6E0B9C47-D11A-4C0F-98B6-7071DBB99219}</t>
  </si>
  <si>
    <t>SHMAISANI ISSAM AL</t>
  </si>
  <si>
    <t>5608 NORMANDY DR</t>
  </si>
  <si>
    <t>COLLEYVILLE</t>
  </si>
  <si>
    <t>76034-5568</t>
  </si>
  <si>
    <t>10231-1-1</t>
  </si>
  <si>
    <t>CRESTSTONE ADDITION (CMC), BLK A, LOT 4; (REPLAT)</t>
  </si>
  <si>
    <t>MCDONALD (STATE HWY 5)</t>
  </si>
  <si>
    <t>S MCDONALD (STATE HWY 5) ST _x000D_
TX</t>
  </si>
  <si>
    <t>2018</t>
  </si>
  <si>
    <t>419</t>
  </si>
  <si>
    <t>20180605010002570</t>
  </si>
  <si>
    <t>R-1102-001-0010-1</t>
  </si>
  <si>
    <t>{DF96D251-AC96-4D53-B5B1-272455F7479B}</t>
  </si>
  <si>
    <t>LATTIMORE MATERIALS COMPANY LP</t>
  </si>
  <si>
    <t>PO BOX 2469</t>
  </si>
  <si>
    <t>ADDISON</t>
  </si>
  <si>
    <t>75001-2469</t>
  </si>
  <si>
    <t>1104</t>
  </si>
  <si>
    <t>HICO ADDITION (CMC), BLK A, LOT 1</t>
  </si>
  <si>
    <t>PC</t>
  </si>
  <si>
    <t>WH1</t>
  </si>
  <si>
    <t>R-10231-00A-002R-1</t>
  </si>
  <si>
    <t>{41C7E2D0-BB2E-484C-87D4-9865C0D7963C}</t>
  </si>
  <si>
    <t>TXI OPERATIONS  LP</t>
  </si>
  <si>
    <t>MARTIN MARIETTA READY MIX</t>
  </si>
  <si>
    <t>PO BOX 8040</t>
  </si>
  <si>
    <t>FORT WAYNE</t>
  </si>
  <si>
    <t>IN</t>
  </si>
  <si>
    <t>46898-8040</t>
  </si>
  <si>
    <t>2R</t>
  </si>
  <si>
    <t>CRESTSTONE ADDITION (CMC), BLK A, LOT 2R; (REPLAT)</t>
  </si>
  <si>
    <t>WO1</t>
  </si>
  <si>
    <t>R-6558-000-0750-1</t>
  </si>
  <si>
    <t>{C6FEEE7F-40E8-4D9B-8401-C9726A124996}</t>
  </si>
  <si>
    <t>75</t>
  </si>
  <si>
    <t>ABS A0558 S MCFARLAND SURVEY, TRACT 75, 23.0 ACRES</t>
  </si>
  <si>
    <t>STATE HWY 5</t>
  </si>
  <si>
    <t>STATE HWY 5 _x000D_
MCKINNEY, TX 75069</t>
  </si>
  <si>
    <t>20070703000910230</t>
  </si>
  <si>
    <t>R-1104-00D-0020-1</t>
  </si>
  <si>
    <t>{5A60D7D5-FAD8-48D9-8C56-4922A80B2543}</t>
  </si>
  <si>
    <t>MCKINNEY NATIONAL LAND RESERVE LLC</t>
  </si>
  <si>
    <t>MCKINNEY NATIONAL BUSINESS PARK</t>
  </si>
  <si>
    <t>C/O SENTINEL CAPITAL</t>
  </si>
  <si>
    <t>3730 CYPRESS CREEK PKWY STE 300</t>
  </si>
  <si>
    <t>HOUSTON</t>
  </si>
  <si>
    <t>77068-3509</t>
  </si>
  <si>
    <t>S1104</t>
  </si>
  <si>
    <t>6087</t>
  </si>
  <si>
    <t>MCKINNEY INDUSTRIAL PARK NO 2 (CMC)</t>
  </si>
  <si>
    <t>D</t>
  </si>
  <si>
    <t>MCKINNEY INDUSTRIAL PARK NO 2 (CMC), BLK D, LOT 2; REPLAT</t>
  </si>
  <si>
    <t>1650</t>
  </si>
  <si>
    <t>FM 546</t>
  </si>
  <si>
    <t>1650 FM 546 _x000D_
MCKINNEY, TX 75069</t>
  </si>
  <si>
    <t>20180621000767150</t>
  </si>
  <si>
    <t>F9</t>
  </si>
  <si>
    <t>NVNEXT</t>
  </si>
  <si>
    <t>LI</t>
  </si>
  <si>
    <t>R-6884-000-0290-1</t>
  </si>
  <si>
    <t>{EF102BE8-A916-4267-AEBD-567FEEC57C21}</t>
  </si>
  <si>
    <t>A0884</t>
  </si>
  <si>
    <t>C0884</t>
  </si>
  <si>
    <t>RUFUS SEWELL SURVEY</t>
  </si>
  <si>
    <t>29</t>
  </si>
  <si>
    <t>ABS A0884 RUFUS SEWELL SURVEY, TRACT 29, 118.1519 ACRES</t>
  </si>
  <si>
    <t>R-6558-000-0760-1</t>
  </si>
  <si>
    <t>{1CBDC0B8-5836-44F8-B168-2FE11D622CDA}</t>
  </si>
  <si>
    <t>MCKINNEY ECONOMIC DEVELOPMENT CORPORATION</t>
  </si>
  <si>
    <t>5900 S LAKE FOREST DR STE 110</t>
  </si>
  <si>
    <t>75070-2197</t>
  </si>
  <si>
    <t>ABS A0558 S MCFARLAND SURVEY, TRACT 76, 42.564 ACRES</t>
  </si>
  <si>
    <t>1100</t>
  </si>
  <si>
    <t>1100 OLD MILL RD _x000D_
MCKINNEY, TX 75069</t>
  </si>
  <si>
    <t>E1</t>
  </si>
  <si>
    <t>R-1104-00D-0021-1</t>
  </si>
  <si>
    <t>{4D68D147-D7E8-45CE-8F09-26D642621DD2}</t>
  </si>
  <si>
    <t>MCKINNEY NATIONAL BUSINESS PARK LP</t>
  </si>
  <si>
    <t>2-1</t>
  </si>
  <si>
    <t>MCKINNEY INDUSTRIAL PARK NO 2 (CMC), BLK D, LOT 2-1; (REPLAT)</t>
  </si>
  <si>
    <t>FM 546 _x000D_
TX</t>
  </si>
  <si>
    <t>20180815001023480</t>
  </si>
  <si>
    <t>R-6747-000-0310-1</t>
  </si>
  <si>
    <t>{75DB8B10-1858-4A0B-BBDD-4160529D64BE}</t>
  </si>
  <si>
    <t>MCKINNEY NATIONAL INDUSTRIAL PARK LLC</t>
  </si>
  <si>
    <t>3730 FM 1960 RD W STE 300</t>
  </si>
  <si>
    <t>31</t>
  </si>
  <si>
    <t>ABS A0747 W S RICHARDSON SURVEY, TRACT 31, 30.9369 ACRES</t>
  </si>
  <si>
    <t>20180926001206850</t>
  </si>
  <si>
    <t>R-6747-000-0280-1</t>
  </si>
  <si>
    <t>{068F904A-F6B4-4225-8D02-CEF39CF18A9A}</t>
  </si>
  <si>
    <t>28</t>
  </si>
  <si>
    <t>ABS A0747 W S RICHARDSON SURVEY, TRACT 28, 3.391 ACRES</t>
  </si>
  <si>
    <t>EX2</t>
  </si>
  <si>
    <t>M5</t>
  </si>
  <si>
    <t>% of Parcel to Acquire</t>
  </si>
  <si>
    <t>CCAD $/SF</t>
  </si>
  <si>
    <t>CCAD ROW Appraised Value</t>
  </si>
  <si>
    <t>Adjusted $/SF</t>
  </si>
  <si>
    <t>Adjusted Value</t>
  </si>
  <si>
    <t>Impact?</t>
  </si>
  <si>
    <t>Soft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</si>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</sst>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"/>
    <numFmt numFmtId="165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164" fontId="0" fillId="0" borderId="0" xfId="0" applyNumberFormat="1"/>
    <xf numFmtId="44" fontId="0" fillId="0" borderId="0" xfId="42" applyFont="1"/>
    <xf numFmtId="10" fontId="0" fillId="0" borderId="0" xfId="43" applyNumberFormat="1" applyFont="1"/>
    <xf numFmtId="44" fontId="0" fillId="0" borderId="0" xfId="0" applyNumberFormat="1"/>
    <xf numFmtId="165" fontId="0" fillId="0" borderId="0" xfId="42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N38"/>
  <sheetViews>
    <sheetView tabSelected="1" topLeftCell="DC1" workbookViewId="0">
      <pane ySplit="1" topLeftCell="A29" activePane="bottomLeft" state="frozen"/>
      <selection pane="bottomLeft" activeCell="DN38" sqref="DN38"/>
    </sheetView>
  </sheetViews>
  <sheetFormatPr defaultRowHeight="15" x14ac:dyDescent="0.25"/>
  <cols>
    <col min="1" max="1" width="9.28515625" style="1" bestFit="1" customWidth="1"/>
    <col min="2" max="2" width="8.7109375" style="1" bestFit="1" customWidth="1"/>
    <col min="3" max="3" width="18.7109375" style="1" hidden="1" customWidth="1"/>
    <col min="4" max="4" width="9" style="1" hidden="1" customWidth="1"/>
    <col min="5" max="6" width="12.7109375" style="1" hidden="1" customWidth="1"/>
    <col min="7" max="7" width="12.5703125" style="1" hidden="1" customWidth="1"/>
    <col min="8" max="9" width="11.7109375" style="1" hidden="1" customWidth="1"/>
    <col min="10" max="11" width="11.42578125" style="1" hidden="1" customWidth="1"/>
    <col min="12" max="12" width="14.42578125" style="1" hidden="1" customWidth="1"/>
    <col min="13" max="13" width="10.85546875" style="1" hidden="1" customWidth="1"/>
    <col min="14" max="14" width="14.42578125" style="1" hidden="1" customWidth="1"/>
    <col min="15" max="15" width="10" style="1" hidden="1" customWidth="1"/>
    <col min="16" max="16" width="41" style="1" hidden="1" customWidth="1"/>
    <col min="17" max="17" width="9.85546875" style="1" hidden="1" customWidth="1"/>
    <col min="18" max="18" width="18.7109375" style="1" hidden="1" customWidth="1"/>
    <col min="19" max="19" width="49.140625" style="1" hidden="1" customWidth="1"/>
    <col min="20" max="20" width="10.140625" style="1" hidden="1" customWidth="1"/>
    <col min="21" max="21" width="11.28515625" style="1" hidden="1" customWidth="1"/>
    <col min="22" max="22" width="35" style="1" hidden="1" customWidth="1"/>
    <col min="23" max="23" width="36.28515625" style="1" hidden="1" customWidth="1"/>
    <col min="24" max="24" width="36.5703125" style="1" hidden="1" customWidth="1"/>
    <col min="25" max="25" width="27.28515625" style="1" hidden="1" customWidth="1"/>
    <col min="26" max="26" width="18.28515625" style="1" hidden="1" customWidth="1"/>
    <col min="27" max="27" width="10.42578125" style="1" hidden="1" customWidth="1"/>
    <col min="28" max="28" width="10.7109375" style="1" hidden="1" customWidth="1"/>
    <col min="29" max="29" width="10.5703125" style="1" hidden="1" customWidth="1"/>
    <col min="30" max="31" width="11.28515625" style="1" hidden="1" customWidth="1"/>
    <col min="32" max="32" width="57.140625" style="1" hidden="1" customWidth="1"/>
    <col min="33" max="33" width="5.7109375" style="1" hidden="1" customWidth="1"/>
    <col min="34" max="34" width="9.42578125" style="1" hidden="1" customWidth="1"/>
    <col min="35" max="35" width="69.140625" style="1" hidden="1" customWidth="1"/>
    <col min="36" max="36" width="12.42578125" style="1" hidden="1" customWidth="1"/>
    <col min="37" max="37" width="7.7109375" style="1" hidden="1" customWidth="1"/>
    <col min="38" max="38" width="10.7109375" style="1" hidden="1" customWidth="1"/>
    <col min="39" max="40" width="10.140625" style="1" hidden="1" customWidth="1"/>
    <col min="41" max="41" width="9.5703125" style="1" hidden="1" customWidth="1"/>
    <col min="42" max="42" width="26.5703125" style="1" hidden="1" customWidth="1"/>
    <col min="43" max="43" width="9.7109375" style="1" hidden="1" customWidth="1"/>
    <col min="44" max="44" width="10.42578125" style="1" hidden="1" customWidth="1"/>
    <col min="45" max="45" width="9.42578125" style="1" hidden="1" customWidth="1"/>
    <col min="46" max="46" width="8.7109375" style="1" hidden="1" customWidth="1"/>
    <col min="47" max="47" width="29.42578125" style="1" hidden="1" customWidth="1"/>
    <col min="48" max="48" width="5" style="1" hidden="1" customWidth="1"/>
    <col min="49" max="49" width="6.7109375" style="1" hidden="1" customWidth="1"/>
    <col min="50" max="50" width="5.85546875" style="1" hidden="1" customWidth="1"/>
    <col min="51" max="51" width="11.5703125" style="1" hidden="1" customWidth="1"/>
    <col min="52" max="52" width="30.28515625" style="1" hidden="1" customWidth="1"/>
    <col min="53" max="54" width="12" style="1" hidden="1" customWidth="1"/>
    <col min="55" max="55" width="18.28515625" style="1" hidden="1" customWidth="1"/>
    <col min="56" max="56" width="8.42578125" style="1" hidden="1" customWidth="1"/>
    <col min="57" max="57" width="11.5703125" style="1" hidden="1" customWidth="1"/>
    <col min="58" max="59" width="10" style="1" hidden="1" customWidth="1"/>
    <col min="60" max="60" width="9.28515625" style="1" hidden="1" customWidth="1"/>
    <col min="61" max="61" width="10" style="1" hidden="1" customWidth="1"/>
    <col min="62" max="62" width="9.7109375" style="1" hidden="1" customWidth="1"/>
    <col min="63" max="63" width="11.7109375" style="1" hidden="1" customWidth="1"/>
    <col min="64" max="64" width="8.42578125" style="1" hidden="1" customWidth="1"/>
    <col min="65" max="65" width="8.28515625" style="1" hidden="1" customWidth="1"/>
    <col min="66" max="66" width="10.85546875" style="1" hidden="1" customWidth="1"/>
    <col min="67" max="67" width="11.140625" style="1" hidden="1" customWidth="1"/>
    <col min="68" max="68" width="11.28515625" style="1" hidden="1" customWidth="1"/>
    <col min="69" max="69" width="9.7109375" style="1" hidden="1" customWidth="1"/>
    <col min="70" max="70" width="6.140625" style="1" hidden="1" customWidth="1"/>
    <col min="71" max="71" width="6.85546875" style="1" hidden="1" customWidth="1"/>
    <col min="72" max="72" width="10.85546875" style="1" hidden="1" customWidth="1"/>
    <col min="73" max="73" width="5.28515625" style="1" hidden="1" customWidth="1"/>
    <col min="74" max="74" width="5.85546875" style="1" hidden="1" customWidth="1"/>
    <col min="75" max="75" width="7" style="1" hidden="1" customWidth="1"/>
    <col min="76" max="76" width="5.42578125" style="1" hidden="1" customWidth="1"/>
    <col min="77" max="77" width="10.85546875" style="1" hidden="1" customWidth="1"/>
    <col min="78" max="78" width="5" style="1" hidden="1" customWidth="1"/>
    <col min="79" max="80" width="10.5703125" style="1" hidden="1" customWidth="1"/>
    <col min="81" max="81" width="10" style="1" hidden="1" customWidth="1"/>
    <col min="82" max="82" width="10.5703125" style="1" hidden="1" customWidth="1"/>
    <col min="83" max="83" width="10.85546875" style="1" hidden="1" customWidth="1"/>
    <col min="84" max="85" width="10.28515625" style="1" hidden="1" customWidth="1"/>
    <col min="86" max="86" width="10.42578125" style="1" hidden="1" customWidth="1"/>
    <col min="87" max="87" width="11.140625" style="1" hidden="1" customWidth="1"/>
    <col min="88" max="88" width="11" style="1" hidden="1" customWidth="1"/>
    <col min="89" max="89" width="10.140625" style="1" hidden="1" customWidth="1"/>
    <col min="90" max="90" width="10.42578125" style="1" hidden="1" customWidth="1"/>
    <col min="91" max="91" width="10.5703125" style="1" hidden="1" customWidth="1"/>
    <col min="92" max="92" width="10.140625" style="1" hidden="1" customWidth="1"/>
    <col min="93" max="93" width="10" style="1" bestFit="1" customWidth="1"/>
    <col min="94" max="94" width="11.5703125" style="1" bestFit="1" customWidth="1"/>
    <col min="95" max="95" width="15.28515625" style="1" bestFit="1" customWidth="1"/>
    <col min="96" max="96" width="12.5703125" style="1" bestFit="1" customWidth="1"/>
    <col min="97" max="97" width="15.28515625" style="1" bestFit="1" customWidth="1"/>
    <col min="98" max="98" width="11.5703125" style="1" bestFit="1" customWidth="1"/>
    <col min="99" max="102" width="15.28515625" style="1" bestFit="1" customWidth="1"/>
    <col min="103" max="103" width="10.7109375" style="1" bestFit="1" customWidth="1"/>
    <col min="104" max="104" width="15.28515625" style="1" bestFit="1" customWidth="1"/>
    <col min="105" max="105" width="11" style="1" bestFit="1" customWidth="1"/>
    <col min="106" max="106" width="9.5703125" style="1" bestFit="1" customWidth="1"/>
    <col min="107" max="107" width="10.7109375" style="1" bestFit="1" customWidth="1"/>
    <col min="108" max="108" width="10.28515625" style="1" bestFit="1" customWidth="1"/>
    <col min="109" max="109" width="10.42578125" style="1" bestFit="1" customWidth="1"/>
    <col min="110" max="110" width="12.42578125" style="3" bestFit="1" customWidth="1"/>
    <col min="111" max="111" width="20.5703125" bestFit="1" customWidth="1"/>
    <col min="112" max="112" width="10.140625" bestFit="1" customWidth="1"/>
    <col min="113" max="113" width="26.28515625" bestFit="1" customWidth="1"/>
    <col min="114" max="114" width="13.42578125" bestFit="1" customWidth="1"/>
    <col min="115" max="115" width="14.7109375" bestFit="1" customWidth="1"/>
    <col min="118" max="118" width="12.5703125" bestFit="1" customWidth="1"/>
  </cols>
  <sheetData>
    <row r="1" spans="1:1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3" t="s">
        <v>109</v>
      </c>
      <c r="DG1" s="1" t="s">
        <v>561</v>
      </c>
      <c r="DH1" s="1" t="s">
        <v>562</v>
      </c>
      <c r="DI1" s="1" t="s">
        <v>563</v>
      </c>
      <c r="DJ1" s="1" t="s">
        <v>564</v>
      </c>
      <c r="DK1" s="1" t="s">
        <v>565</v>
      </c>
      <c r="DL1" s="1" t="s">
        <v>566</v>
      </c>
      <c r="DM1" s="1" t="s">
        <v>567</v>
      </c>
      <c r="DN1" s="1" t="s">
        <v>568</v>
      </c>
    </row>
    <row r="2" spans="1:118" ht="30" x14ac:dyDescent="0.25">
      <c r="A2" s="1">
        <v>18941</v>
      </c>
      <c r="B2" s="1">
        <v>1086149</v>
      </c>
      <c r="C2" s="1" t="s">
        <v>110</v>
      </c>
      <c r="H2" s="1">
        <v>457793.89082500001</v>
      </c>
      <c r="I2" s="1">
        <v>2730.1968304799998</v>
      </c>
      <c r="J2" s="1">
        <v>342382.765625</v>
      </c>
      <c r="K2" s="1">
        <v>3393.51725016</v>
      </c>
      <c r="P2" s="1" t="s">
        <v>111</v>
      </c>
      <c r="Q2" s="1">
        <v>1086149</v>
      </c>
      <c r="R2" s="1" t="s">
        <v>110</v>
      </c>
      <c r="S2" s="1" t="s">
        <v>112</v>
      </c>
      <c r="T2" s="1" t="s">
        <v>113</v>
      </c>
      <c r="U2" s="1">
        <v>100</v>
      </c>
      <c r="X2" s="1" t="s">
        <v>114</v>
      </c>
      <c r="Z2" s="1" t="s">
        <v>115</v>
      </c>
      <c r="AA2" s="1" t="s">
        <v>116</v>
      </c>
      <c r="AB2" s="1" t="s">
        <v>117</v>
      </c>
      <c r="AC2" s="1" t="s">
        <v>118</v>
      </c>
      <c r="AD2" s="1" t="s">
        <v>119</v>
      </c>
      <c r="AE2" s="1" t="s">
        <v>120</v>
      </c>
      <c r="AF2" s="1" t="s">
        <v>121</v>
      </c>
      <c r="AH2" s="1" t="s">
        <v>122</v>
      </c>
      <c r="AI2" s="1" t="s">
        <v>123</v>
      </c>
      <c r="AL2" s="1">
        <v>0</v>
      </c>
      <c r="AM2" s="1">
        <v>0</v>
      </c>
      <c r="AP2" s="1" t="s">
        <v>124</v>
      </c>
      <c r="AQ2" s="1" t="s">
        <v>125</v>
      </c>
      <c r="AR2" s="1" t="s">
        <v>115</v>
      </c>
      <c r="AS2" s="1" t="s">
        <v>116</v>
      </c>
      <c r="AT2" s="1" t="s">
        <v>126</v>
      </c>
      <c r="AU2" s="2" t="s">
        <v>127</v>
      </c>
      <c r="AV2" s="1" t="s">
        <v>128</v>
      </c>
      <c r="AW2" s="1" t="s">
        <v>129</v>
      </c>
      <c r="AX2" s="1" t="s">
        <v>130</v>
      </c>
      <c r="AY2" s="1" t="s">
        <v>131</v>
      </c>
      <c r="AZ2" s="1" t="s">
        <v>132</v>
      </c>
      <c r="BE2" s="1" t="s">
        <v>133</v>
      </c>
      <c r="BF2" s="1">
        <v>8.6821000000000002</v>
      </c>
      <c r="BG2" s="1">
        <v>3619.6673999999998</v>
      </c>
      <c r="BH2" s="1">
        <v>378192.28</v>
      </c>
      <c r="BI2" s="1">
        <v>378192.28</v>
      </c>
      <c r="BJ2" s="1">
        <v>0</v>
      </c>
      <c r="BK2" s="1" t="s">
        <v>134</v>
      </c>
      <c r="BL2" s="1" t="s">
        <v>135</v>
      </c>
      <c r="BO2" s="1" t="s">
        <v>136</v>
      </c>
      <c r="BP2" s="1" t="s">
        <v>137</v>
      </c>
      <c r="BQ2" s="1">
        <v>0</v>
      </c>
      <c r="BR2" s="1">
        <v>0</v>
      </c>
      <c r="BT2" s="1" t="s">
        <v>138</v>
      </c>
      <c r="BW2" s="1">
        <v>0</v>
      </c>
      <c r="BX2" s="1">
        <v>0</v>
      </c>
      <c r="BY2" s="1">
        <v>0</v>
      </c>
      <c r="BZ2" s="1" t="s">
        <v>139</v>
      </c>
      <c r="CB2" s="1" t="s">
        <v>140</v>
      </c>
      <c r="CC2" s="1">
        <v>2019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1">
        <v>2018</v>
      </c>
      <c r="CP2" s="4">
        <v>0</v>
      </c>
      <c r="CQ2" s="4">
        <v>0</v>
      </c>
      <c r="CR2" s="4">
        <v>0</v>
      </c>
      <c r="CS2" s="4">
        <v>378192</v>
      </c>
      <c r="CT2" s="4">
        <v>0</v>
      </c>
      <c r="CU2" s="4">
        <v>0</v>
      </c>
      <c r="CV2" s="4">
        <v>378192</v>
      </c>
      <c r="CW2" s="4">
        <v>0</v>
      </c>
      <c r="CX2" s="4">
        <v>378192</v>
      </c>
      <c r="CY2" s="4">
        <v>0</v>
      </c>
      <c r="CZ2" s="4">
        <v>378192</v>
      </c>
      <c r="DA2" s="1">
        <v>0</v>
      </c>
      <c r="DB2" s="1">
        <v>0</v>
      </c>
      <c r="DE2" s="1">
        <v>0</v>
      </c>
      <c r="DF2" s="3">
        <v>3.3831693451099998</v>
      </c>
      <c r="DG2" s="5">
        <f>MIN(DF2*43560/BI2,1)</f>
        <v>0.38967177403248837</v>
      </c>
      <c r="DH2" s="4">
        <f>IFERROR(((CV2-(CP2+CQ2))/BI2),(DF2*43560)/(CR2+CS2))</f>
        <v>0.99999925963586556</v>
      </c>
      <c r="DI2" s="6">
        <f>DF2*43560*DH2</f>
        <v>147370.74756489485</v>
      </c>
      <c r="DJ2" s="6">
        <f>IFERROR(MAX(DH2*1.35,1.5),1.5)</f>
        <v>1.5</v>
      </c>
      <c r="DK2" s="7">
        <f>DF2*DJ2*43560</f>
        <v>221056.28500948739</v>
      </c>
      <c r="DL2">
        <f>COUNTIF('Impacted Properties'!A:A,Spur_399_West_Alignment!B2)</f>
        <v>0</v>
      </c>
      <c r="DM2" s="7">
        <f>IF(DF2&gt;0.1,67000,11000)</f>
        <v>67000</v>
      </c>
      <c r="DN2" s="7">
        <f>ROUNDUP(IF(DL2=0,DK2+DM2,0),-2)</f>
        <v>288100</v>
      </c>
    </row>
    <row r="3" spans="1:118" ht="30" x14ac:dyDescent="0.25">
      <c r="A3" s="1">
        <v>35044</v>
      </c>
      <c r="B3" s="1">
        <v>1085863</v>
      </c>
      <c r="C3" s="1" t="s">
        <v>141</v>
      </c>
      <c r="H3" s="1">
        <v>816471.67321599997</v>
      </c>
      <c r="I3" s="1">
        <v>4095.9501987100002</v>
      </c>
      <c r="J3" s="1">
        <v>678644.796875</v>
      </c>
      <c r="K3" s="1">
        <v>4679.3605491400003</v>
      </c>
      <c r="P3" s="1" t="s">
        <v>142</v>
      </c>
      <c r="Q3" s="1">
        <v>1085863</v>
      </c>
      <c r="R3" s="1" t="s">
        <v>141</v>
      </c>
      <c r="S3" s="1" t="s">
        <v>112</v>
      </c>
      <c r="T3" s="1" t="s">
        <v>113</v>
      </c>
      <c r="U3" s="1">
        <v>100</v>
      </c>
      <c r="X3" s="1" t="s">
        <v>114</v>
      </c>
      <c r="Z3" s="1" t="s">
        <v>115</v>
      </c>
      <c r="AA3" s="1" t="s">
        <v>116</v>
      </c>
      <c r="AB3" s="1" t="s">
        <v>117</v>
      </c>
      <c r="AC3" s="1" t="s">
        <v>118</v>
      </c>
      <c r="AD3" s="1" t="s">
        <v>143</v>
      </c>
      <c r="AE3" s="1" t="s">
        <v>144</v>
      </c>
      <c r="AF3" s="1" t="s">
        <v>145</v>
      </c>
      <c r="AH3" s="1" t="s">
        <v>146</v>
      </c>
      <c r="AI3" s="1" t="s">
        <v>147</v>
      </c>
      <c r="AL3" s="1">
        <v>0</v>
      </c>
      <c r="AM3" s="1">
        <v>0</v>
      </c>
      <c r="AP3" s="1" t="s">
        <v>124</v>
      </c>
      <c r="AQ3" s="1" t="s">
        <v>125</v>
      </c>
      <c r="AR3" s="1" t="s">
        <v>115</v>
      </c>
      <c r="AS3" s="1" t="s">
        <v>116</v>
      </c>
      <c r="AT3" s="1" t="s">
        <v>126</v>
      </c>
      <c r="AU3" s="2" t="s">
        <v>127</v>
      </c>
      <c r="AV3" s="1" t="s">
        <v>128</v>
      </c>
      <c r="AW3" s="1" t="s">
        <v>129</v>
      </c>
      <c r="AX3" s="1" t="s">
        <v>130</v>
      </c>
      <c r="AY3" s="1" t="s">
        <v>131</v>
      </c>
      <c r="AZ3" s="1" t="s">
        <v>132</v>
      </c>
      <c r="BE3" s="1" t="s">
        <v>133</v>
      </c>
      <c r="BF3" s="1">
        <v>17.305900000000001</v>
      </c>
      <c r="BG3" s="1">
        <v>3619.6673999999998</v>
      </c>
      <c r="BH3" s="1">
        <v>753845</v>
      </c>
      <c r="BI3" s="1">
        <v>753845</v>
      </c>
      <c r="BJ3" s="1">
        <v>8201</v>
      </c>
      <c r="BK3" s="1" t="s">
        <v>134</v>
      </c>
      <c r="BL3" s="1" t="s">
        <v>135</v>
      </c>
      <c r="BM3" s="1" t="s">
        <v>148</v>
      </c>
      <c r="BO3" s="1" t="s">
        <v>136</v>
      </c>
      <c r="BP3" s="1" t="s">
        <v>137</v>
      </c>
      <c r="BQ3" s="1">
        <v>2000</v>
      </c>
      <c r="BR3" s="1">
        <v>2000</v>
      </c>
      <c r="BT3" s="1" t="s">
        <v>149</v>
      </c>
      <c r="BU3" s="1" t="s">
        <v>150</v>
      </c>
      <c r="BV3" s="1" t="s">
        <v>150</v>
      </c>
      <c r="BW3" s="1">
        <v>1</v>
      </c>
      <c r="BX3" s="1">
        <v>0</v>
      </c>
      <c r="BY3" s="1">
        <v>100</v>
      </c>
      <c r="BZ3" s="1" t="s">
        <v>139</v>
      </c>
      <c r="CB3" s="1" t="s">
        <v>140</v>
      </c>
      <c r="CC3" s="1">
        <v>2019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0</v>
      </c>
      <c r="CN3" s="1">
        <v>0</v>
      </c>
      <c r="CO3" s="1">
        <v>2018</v>
      </c>
      <c r="CP3" s="4">
        <v>0</v>
      </c>
      <c r="CQ3" s="4">
        <v>33396</v>
      </c>
      <c r="CR3" s="4">
        <v>0</v>
      </c>
      <c r="CS3" s="4">
        <v>753845</v>
      </c>
      <c r="CT3" s="4">
        <v>0</v>
      </c>
      <c r="CU3" s="4">
        <v>0</v>
      </c>
      <c r="CV3" s="4">
        <v>787241</v>
      </c>
      <c r="CW3" s="4">
        <v>0</v>
      </c>
      <c r="CX3" s="4">
        <v>787241</v>
      </c>
      <c r="CY3" s="4">
        <v>0</v>
      </c>
      <c r="CZ3" s="4">
        <v>787241</v>
      </c>
      <c r="DA3" s="1">
        <v>0</v>
      </c>
      <c r="DB3" s="1">
        <v>0</v>
      </c>
      <c r="DE3" s="1">
        <v>0</v>
      </c>
      <c r="DF3" s="3">
        <v>2.7836640777300001</v>
      </c>
      <c r="DG3" s="5">
        <f t="shared" ref="DG3:DG38" si="0">MIN(DF3*43560/BI3,1)</f>
        <v>0.16085058231588564</v>
      </c>
      <c r="DH3" s="4">
        <f t="shared" ref="DH3:DH38" si="1">IFERROR(((CV3-(CP3+CQ3))/BI3),(DF3*43560)/(CR3+CS3))</f>
        <v>1</v>
      </c>
      <c r="DI3" s="6">
        <f t="shared" ref="DI3:DI38" si="2">DF3*43560*DH3</f>
        <v>121256.40722591881</v>
      </c>
      <c r="DJ3" s="6">
        <f t="shared" ref="DJ3:DJ38" si="3">IFERROR(MAX(DH3*1.35,1.5),1.5)</f>
        <v>1.5</v>
      </c>
      <c r="DK3" s="7">
        <f t="shared" ref="DK3:DK38" si="4">DF3*DJ3*43560</f>
        <v>181884.6108388782</v>
      </c>
      <c r="DL3">
        <f>COUNTIF('Impacted Properties'!A:A,Spur_399_West_Alignment!B3)</f>
        <v>1</v>
      </c>
      <c r="DM3" s="7">
        <f t="shared" ref="DM3:DM38" si="5">IF(DF3&gt;0.1,67000,11000)</f>
        <v>67000</v>
      </c>
      <c r="DN3" s="7">
        <f t="shared" ref="DN3:DN38" si="6">ROUNDUP(IF(DL3=0,DK3+DM3,0),-2)</f>
        <v>0</v>
      </c>
    </row>
    <row r="4" spans="1:118" ht="30" x14ac:dyDescent="0.25">
      <c r="A4" s="1">
        <v>74346</v>
      </c>
      <c r="B4" s="1">
        <v>2022392</v>
      </c>
      <c r="C4" s="1" t="s">
        <v>151</v>
      </c>
      <c r="D4" s="1">
        <v>38816</v>
      </c>
      <c r="H4" s="1">
        <v>541909.83045100002</v>
      </c>
      <c r="I4" s="1">
        <v>3548.8851608300001</v>
      </c>
      <c r="J4" s="1">
        <v>535797.15820299997</v>
      </c>
      <c r="K4" s="1">
        <v>3530.8140549099999</v>
      </c>
      <c r="N4" s="1" t="s">
        <v>152</v>
      </c>
      <c r="O4" s="1">
        <v>43334</v>
      </c>
      <c r="P4" s="1" t="s">
        <v>153</v>
      </c>
      <c r="Q4" s="1">
        <v>2022392</v>
      </c>
      <c r="R4" s="1" t="s">
        <v>151</v>
      </c>
      <c r="S4" s="1" t="s">
        <v>154</v>
      </c>
      <c r="T4" s="1" t="s">
        <v>113</v>
      </c>
      <c r="U4" s="1">
        <v>100</v>
      </c>
      <c r="V4" s="1" t="s">
        <v>155</v>
      </c>
      <c r="W4" s="1" t="s">
        <v>156</v>
      </c>
      <c r="X4" s="1" t="s">
        <v>157</v>
      </c>
      <c r="Z4" s="1" t="s">
        <v>158</v>
      </c>
      <c r="AA4" s="1" t="s">
        <v>159</v>
      </c>
      <c r="AB4" s="1" t="s">
        <v>160</v>
      </c>
      <c r="AC4" s="1" t="s">
        <v>118</v>
      </c>
      <c r="AD4" s="1" t="s">
        <v>161</v>
      </c>
      <c r="AE4" s="1" t="s">
        <v>162</v>
      </c>
      <c r="AF4" s="1" t="s">
        <v>163</v>
      </c>
      <c r="AH4" s="1" t="s">
        <v>164</v>
      </c>
      <c r="AI4" s="1" t="s">
        <v>165</v>
      </c>
      <c r="AL4" s="1">
        <v>0</v>
      </c>
      <c r="AM4" s="1">
        <v>0</v>
      </c>
      <c r="AN4" s="1" t="s">
        <v>166</v>
      </c>
      <c r="AO4" s="1" t="s">
        <v>167</v>
      </c>
      <c r="AP4" s="1" t="s">
        <v>168</v>
      </c>
      <c r="AQ4" s="1" t="s">
        <v>169</v>
      </c>
      <c r="AR4" s="1" t="s">
        <v>115</v>
      </c>
      <c r="AS4" s="1" t="s">
        <v>116</v>
      </c>
      <c r="AT4" s="1" t="s">
        <v>126</v>
      </c>
      <c r="AU4" s="2" t="s">
        <v>170</v>
      </c>
      <c r="AV4" s="1" t="s">
        <v>128</v>
      </c>
      <c r="AW4" s="1" t="s">
        <v>129</v>
      </c>
      <c r="AX4" s="1" t="s">
        <v>171</v>
      </c>
      <c r="AZ4" s="1" t="s">
        <v>172</v>
      </c>
      <c r="BC4" s="1" t="s">
        <v>173</v>
      </c>
      <c r="BD4" s="1">
        <v>42678</v>
      </c>
      <c r="BE4" s="1" t="s">
        <v>174</v>
      </c>
      <c r="BF4" s="1">
        <v>0</v>
      </c>
      <c r="BG4" s="1">
        <v>0</v>
      </c>
      <c r="BH4" s="1">
        <v>534089</v>
      </c>
      <c r="BI4" s="1">
        <v>534089</v>
      </c>
      <c r="BJ4" s="1">
        <v>55162</v>
      </c>
      <c r="BK4" s="1" t="s">
        <v>175</v>
      </c>
      <c r="BL4" s="1" t="s">
        <v>149</v>
      </c>
      <c r="BM4" s="1" t="s">
        <v>176</v>
      </c>
      <c r="BN4" s="1" t="s">
        <v>177</v>
      </c>
      <c r="BO4" s="1" t="s">
        <v>136</v>
      </c>
      <c r="BP4" s="1" t="s">
        <v>137</v>
      </c>
      <c r="BQ4" s="1">
        <v>1996</v>
      </c>
      <c r="BR4" s="1">
        <v>1996</v>
      </c>
      <c r="BT4" s="1" t="s">
        <v>149</v>
      </c>
      <c r="BW4" s="1">
        <v>1</v>
      </c>
      <c r="BX4" s="1">
        <v>0</v>
      </c>
      <c r="BY4" s="1">
        <v>100</v>
      </c>
      <c r="BZ4" s="1" t="s">
        <v>139</v>
      </c>
      <c r="CA4" s="1">
        <v>34753</v>
      </c>
      <c r="CB4" s="1" t="s">
        <v>140</v>
      </c>
      <c r="CC4" s="1">
        <v>2019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2018</v>
      </c>
      <c r="CP4" s="4">
        <v>0</v>
      </c>
      <c r="CQ4" s="4">
        <v>1383533</v>
      </c>
      <c r="CR4" s="4">
        <v>0</v>
      </c>
      <c r="CS4" s="4">
        <v>1335223</v>
      </c>
      <c r="CT4" s="4">
        <v>0</v>
      </c>
      <c r="CU4" s="4">
        <v>0</v>
      </c>
      <c r="CV4" s="4">
        <v>2718756</v>
      </c>
      <c r="CW4" s="4">
        <v>0</v>
      </c>
      <c r="CX4" s="4">
        <v>2718756</v>
      </c>
      <c r="CY4" s="4">
        <v>0</v>
      </c>
      <c r="CZ4" s="4">
        <v>2718756</v>
      </c>
      <c r="DA4" s="1">
        <v>0</v>
      </c>
      <c r="DB4" s="1">
        <v>0</v>
      </c>
      <c r="DE4" s="1">
        <v>0</v>
      </c>
      <c r="DF4" s="3">
        <v>5.19156287116E-2</v>
      </c>
      <c r="DG4" s="5">
        <f t="shared" si="0"/>
        <v>4.2342096292514843E-3</v>
      </c>
      <c r="DH4" s="4">
        <f t="shared" si="1"/>
        <v>2.5000009361735591</v>
      </c>
      <c r="DI4" s="6">
        <f t="shared" si="2"/>
        <v>5653.6140837980547</v>
      </c>
      <c r="DJ4" s="6">
        <f t="shared" si="3"/>
        <v>3.3750012638343052</v>
      </c>
      <c r="DK4" s="7">
        <f t="shared" si="4"/>
        <v>7632.3790131273745</v>
      </c>
      <c r="DL4">
        <f>COUNTIF('Impacted Properties'!A:A,Spur_399_West_Alignment!B4)</f>
        <v>0</v>
      </c>
      <c r="DM4" s="7">
        <f t="shared" si="5"/>
        <v>11000</v>
      </c>
      <c r="DN4" s="7">
        <f t="shared" si="6"/>
        <v>18700</v>
      </c>
    </row>
    <row r="5" spans="1:118" ht="30" x14ac:dyDescent="0.25">
      <c r="A5" s="1">
        <v>70760</v>
      </c>
      <c r="B5" s="1">
        <v>2664625</v>
      </c>
      <c r="C5" s="1" t="s">
        <v>178</v>
      </c>
      <c r="H5" s="1">
        <v>373805.82637000002</v>
      </c>
      <c r="I5" s="1">
        <v>2807.5367802800001</v>
      </c>
      <c r="J5" s="1">
        <v>373805.824219</v>
      </c>
      <c r="K5" s="1">
        <v>2807.5367802800001</v>
      </c>
      <c r="P5" s="1" t="s">
        <v>179</v>
      </c>
      <c r="Q5" s="1">
        <v>2664625</v>
      </c>
      <c r="R5" s="1" t="s">
        <v>178</v>
      </c>
      <c r="S5" s="1" t="s">
        <v>112</v>
      </c>
      <c r="T5" s="1" t="s">
        <v>113</v>
      </c>
      <c r="U5" s="1">
        <v>100</v>
      </c>
      <c r="X5" s="1" t="s">
        <v>114</v>
      </c>
      <c r="Z5" s="1" t="s">
        <v>115</v>
      </c>
      <c r="AA5" s="1" t="s">
        <v>116</v>
      </c>
      <c r="AB5" s="1" t="s">
        <v>117</v>
      </c>
      <c r="AC5" s="1" t="s">
        <v>118</v>
      </c>
      <c r="AD5" s="1" t="s">
        <v>180</v>
      </c>
      <c r="AE5" s="1" t="s">
        <v>181</v>
      </c>
      <c r="AF5" s="1" t="s">
        <v>182</v>
      </c>
      <c r="AG5" s="1" t="s">
        <v>183</v>
      </c>
      <c r="AH5" s="1" t="s">
        <v>184</v>
      </c>
      <c r="AI5" s="1" t="s">
        <v>185</v>
      </c>
      <c r="AL5" s="1">
        <v>0</v>
      </c>
      <c r="AM5" s="1">
        <v>0</v>
      </c>
      <c r="AN5" s="1" t="s">
        <v>186</v>
      </c>
      <c r="AO5" s="1" t="s">
        <v>139</v>
      </c>
      <c r="AP5" s="1" t="s">
        <v>187</v>
      </c>
      <c r="AQ5" s="1" t="s">
        <v>188</v>
      </c>
      <c r="AR5" s="1" t="s">
        <v>115</v>
      </c>
      <c r="AS5" s="1" t="s">
        <v>116</v>
      </c>
      <c r="AT5" s="1" t="s">
        <v>126</v>
      </c>
      <c r="AU5" s="2" t="s">
        <v>189</v>
      </c>
      <c r="AV5" s="1" t="s">
        <v>128</v>
      </c>
      <c r="AW5" s="1" t="s">
        <v>129</v>
      </c>
      <c r="AX5" s="1" t="s">
        <v>130</v>
      </c>
      <c r="AY5" s="1" t="s">
        <v>131</v>
      </c>
      <c r="AZ5" s="1" t="s">
        <v>132</v>
      </c>
      <c r="BD5" s="1">
        <v>43182</v>
      </c>
      <c r="BE5" s="1" t="s">
        <v>133</v>
      </c>
      <c r="BF5" s="1">
        <v>8.577</v>
      </c>
      <c r="BG5" s="1">
        <v>3619.6673999999998</v>
      </c>
      <c r="BH5" s="1">
        <v>373614.12</v>
      </c>
      <c r="BI5" s="1">
        <v>373614.12</v>
      </c>
      <c r="BJ5" s="1">
        <v>0</v>
      </c>
      <c r="BK5" s="1" t="s">
        <v>134</v>
      </c>
      <c r="BL5" s="1" t="s">
        <v>135</v>
      </c>
      <c r="BO5" s="1" t="s">
        <v>136</v>
      </c>
      <c r="BP5" s="1" t="s">
        <v>137</v>
      </c>
      <c r="BQ5" s="1">
        <v>0</v>
      </c>
      <c r="BR5" s="1">
        <v>0</v>
      </c>
      <c r="BT5" s="1" t="s">
        <v>190</v>
      </c>
      <c r="BW5" s="1">
        <v>0</v>
      </c>
      <c r="BX5" s="1">
        <v>0</v>
      </c>
      <c r="BY5" s="1">
        <v>0</v>
      </c>
      <c r="BZ5" s="1" t="s">
        <v>139</v>
      </c>
      <c r="CA5" s="1">
        <v>40435</v>
      </c>
      <c r="CB5" s="1" t="s">
        <v>140</v>
      </c>
      <c r="CC5" s="1">
        <v>2019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2018</v>
      </c>
      <c r="CP5" s="4">
        <v>0</v>
      </c>
      <c r="CQ5" s="4">
        <v>0</v>
      </c>
      <c r="CR5" s="4">
        <v>51462</v>
      </c>
      <c r="CS5" s="4">
        <v>0</v>
      </c>
      <c r="CT5" s="4">
        <v>0</v>
      </c>
      <c r="CU5" s="4">
        <v>0</v>
      </c>
      <c r="CV5" s="4">
        <v>51462</v>
      </c>
      <c r="CW5" s="4">
        <v>0</v>
      </c>
      <c r="CX5" s="4">
        <v>51462</v>
      </c>
      <c r="CY5" s="4">
        <v>0</v>
      </c>
      <c r="CZ5" s="4">
        <v>51462</v>
      </c>
      <c r="DA5" s="1">
        <v>0</v>
      </c>
      <c r="DB5" s="1">
        <v>0</v>
      </c>
      <c r="DE5" s="1">
        <v>0</v>
      </c>
      <c r="DF5" s="3">
        <v>1.5746725103600001</v>
      </c>
      <c r="DG5" s="5">
        <f t="shared" si="0"/>
        <v>0.1835924577777778</v>
      </c>
      <c r="DH5" s="4">
        <f t="shared" si="1"/>
        <v>0.13774104683195593</v>
      </c>
      <c r="DI5" s="6">
        <f t="shared" si="2"/>
        <v>9448.035062160001</v>
      </c>
      <c r="DJ5" s="6">
        <f t="shared" si="3"/>
        <v>1.5</v>
      </c>
      <c r="DK5" s="7">
        <f t="shared" si="4"/>
        <v>102889.1018269224</v>
      </c>
      <c r="DL5">
        <f>COUNTIF('Impacted Properties'!A:A,Spur_399_West_Alignment!B5)</f>
        <v>0</v>
      </c>
      <c r="DM5" s="7">
        <f t="shared" si="5"/>
        <v>67000</v>
      </c>
      <c r="DN5" s="7">
        <f t="shared" si="6"/>
        <v>169900</v>
      </c>
    </row>
    <row r="6" spans="1:118" ht="30" x14ac:dyDescent="0.25">
      <c r="A6" s="1">
        <v>85369</v>
      </c>
      <c r="B6" s="1">
        <v>2655669</v>
      </c>
      <c r="C6" s="1" t="s">
        <v>191</v>
      </c>
      <c r="H6" s="1">
        <v>995892.84203699999</v>
      </c>
      <c r="I6" s="1">
        <v>7577.7821776500004</v>
      </c>
      <c r="J6" s="1">
        <v>769250.32226599997</v>
      </c>
      <c r="K6" s="1">
        <v>6609.5461803500002</v>
      </c>
      <c r="P6" s="1" t="s">
        <v>192</v>
      </c>
      <c r="Q6" s="1">
        <v>2655669</v>
      </c>
      <c r="R6" s="1" t="s">
        <v>191</v>
      </c>
      <c r="S6" s="1" t="s">
        <v>193</v>
      </c>
      <c r="T6" s="1" t="s">
        <v>113</v>
      </c>
      <c r="U6" s="1">
        <v>100</v>
      </c>
      <c r="X6" s="1" t="s">
        <v>194</v>
      </c>
      <c r="Z6" s="1" t="s">
        <v>115</v>
      </c>
      <c r="AA6" s="1" t="s">
        <v>116</v>
      </c>
      <c r="AB6" s="1" t="s">
        <v>195</v>
      </c>
      <c r="AC6" s="1" t="s">
        <v>118</v>
      </c>
      <c r="AD6" s="1" t="s">
        <v>119</v>
      </c>
      <c r="AE6" s="1" t="s">
        <v>120</v>
      </c>
      <c r="AF6" s="1" t="s">
        <v>121</v>
      </c>
      <c r="AH6" s="1" t="s">
        <v>196</v>
      </c>
      <c r="AI6" s="1" t="s">
        <v>197</v>
      </c>
      <c r="AL6" s="1">
        <v>0</v>
      </c>
      <c r="AM6" s="1">
        <v>0</v>
      </c>
      <c r="AR6" s="1" t="s">
        <v>115</v>
      </c>
      <c r="AS6" s="1" t="s">
        <v>116</v>
      </c>
      <c r="AT6" s="1" t="s">
        <v>126</v>
      </c>
      <c r="AU6" s="2" t="s">
        <v>198</v>
      </c>
      <c r="AV6" s="1" t="s">
        <v>128</v>
      </c>
      <c r="AW6" s="1" t="s">
        <v>129</v>
      </c>
      <c r="AX6" s="1" t="s">
        <v>130</v>
      </c>
      <c r="AZ6" s="1" t="s">
        <v>132</v>
      </c>
      <c r="BF6" s="1">
        <v>14.34</v>
      </c>
      <c r="BG6" s="1">
        <v>0</v>
      </c>
      <c r="BH6" s="1">
        <v>624650.4</v>
      </c>
      <c r="BI6" s="1">
        <v>624650.4</v>
      </c>
      <c r="BJ6" s="1">
        <v>0</v>
      </c>
      <c r="BK6" s="1" t="s">
        <v>119</v>
      </c>
      <c r="BL6" s="1" t="s">
        <v>199</v>
      </c>
      <c r="BO6" s="1" t="s">
        <v>136</v>
      </c>
      <c r="BP6" s="1" t="s">
        <v>113</v>
      </c>
      <c r="BQ6" s="1">
        <v>0</v>
      </c>
      <c r="BR6" s="1">
        <v>0</v>
      </c>
      <c r="BT6" s="1" t="s">
        <v>200</v>
      </c>
      <c r="BW6" s="1">
        <v>0</v>
      </c>
      <c r="BX6" s="1">
        <v>0</v>
      </c>
      <c r="BY6" s="1">
        <v>0</v>
      </c>
      <c r="BZ6" s="1" t="s">
        <v>139</v>
      </c>
      <c r="CA6" s="1">
        <v>40042</v>
      </c>
      <c r="CB6" s="1" t="s">
        <v>140</v>
      </c>
      <c r="CC6" s="1">
        <v>2019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1">
        <v>2018</v>
      </c>
      <c r="CP6" s="4">
        <v>0</v>
      </c>
      <c r="CQ6" s="4">
        <v>0</v>
      </c>
      <c r="CR6" s="4">
        <v>0</v>
      </c>
      <c r="CS6" s="4">
        <v>0</v>
      </c>
      <c r="CT6" s="4">
        <v>2323</v>
      </c>
      <c r="CU6" s="4">
        <v>2342439</v>
      </c>
      <c r="CV6" s="4">
        <v>2342439</v>
      </c>
      <c r="CW6" s="4">
        <v>2340116</v>
      </c>
      <c r="CX6" s="4">
        <v>2323</v>
      </c>
      <c r="CY6" s="4">
        <v>0</v>
      </c>
      <c r="CZ6" s="4">
        <v>2323</v>
      </c>
      <c r="DA6" s="1">
        <v>2010</v>
      </c>
      <c r="DB6" s="1">
        <v>2623668</v>
      </c>
      <c r="DD6" s="1" t="s">
        <v>196</v>
      </c>
      <c r="DE6" s="1">
        <v>34.5319</v>
      </c>
      <c r="DF6" s="3">
        <v>4.5916720246000002</v>
      </c>
      <c r="DG6" s="5">
        <f t="shared" si="0"/>
        <v>0.3202002806555091</v>
      </c>
      <c r="DH6" s="4">
        <f t="shared" si="1"/>
        <v>3.75</v>
      </c>
      <c r="DI6" s="6">
        <f t="shared" si="2"/>
        <v>750049.62521841004</v>
      </c>
      <c r="DJ6" s="6">
        <f t="shared" si="3"/>
        <v>5.0625</v>
      </c>
      <c r="DK6" s="7">
        <f t="shared" si="4"/>
        <v>1012566.9940448535</v>
      </c>
      <c r="DL6">
        <f>COUNTIF('Impacted Properties'!A:A,Spur_399_West_Alignment!B6)</f>
        <v>0</v>
      </c>
      <c r="DM6" s="7">
        <f t="shared" si="5"/>
        <v>67000</v>
      </c>
      <c r="DN6" s="7">
        <f t="shared" si="6"/>
        <v>1079600</v>
      </c>
    </row>
    <row r="7" spans="1:118" ht="30" x14ac:dyDescent="0.25">
      <c r="A7" s="1">
        <v>81683</v>
      </c>
      <c r="B7" s="1">
        <v>2661296</v>
      </c>
      <c r="C7" s="1" t="s">
        <v>201</v>
      </c>
      <c r="D7" s="1" t="s">
        <v>202</v>
      </c>
      <c r="H7" s="1">
        <v>437231.53600800002</v>
      </c>
      <c r="I7" s="1">
        <v>2634.7579772300001</v>
      </c>
      <c r="J7" s="1">
        <v>437231.53320300003</v>
      </c>
      <c r="K7" s="1">
        <v>2634.7579772300001</v>
      </c>
      <c r="P7" s="1" t="s">
        <v>203</v>
      </c>
      <c r="Q7" s="1">
        <v>2661296</v>
      </c>
      <c r="R7" s="1" t="s">
        <v>201</v>
      </c>
      <c r="S7" s="1" t="s">
        <v>204</v>
      </c>
      <c r="T7" s="1" t="s">
        <v>113</v>
      </c>
      <c r="U7" s="1">
        <v>100</v>
      </c>
      <c r="V7" s="1" t="s">
        <v>205</v>
      </c>
      <c r="X7" s="1" t="s">
        <v>206</v>
      </c>
      <c r="Z7" s="1" t="s">
        <v>207</v>
      </c>
      <c r="AA7" s="1" t="s">
        <v>208</v>
      </c>
      <c r="AB7" s="1" t="s">
        <v>209</v>
      </c>
      <c r="AC7" s="1" t="s">
        <v>118</v>
      </c>
      <c r="AD7" s="1" t="s">
        <v>210</v>
      </c>
      <c r="AE7" s="1" t="s">
        <v>211</v>
      </c>
      <c r="AF7" s="1" t="s">
        <v>212</v>
      </c>
      <c r="AG7" s="1" t="s">
        <v>183</v>
      </c>
      <c r="AH7" s="1" t="s">
        <v>213</v>
      </c>
      <c r="AI7" s="1" t="s">
        <v>214</v>
      </c>
      <c r="AL7" s="1">
        <v>0</v>
      </c>
      <c r="AM7" s="1">
        <v>0</v>
      </c>
      <c r="AN7" s="1" t="s">
        <v>215</v>
      </c>
      <c r="AO7" s="1" t="s">
        <v>167</v>
      </c>
      <c r="AP7" s="1" t="s">
        <v>187</v>
      </c>
      <c r="AQ7" s="1" t="s">
        <v>188</v>
      </c>
      <c r="AR7" s="1" t="s">
        <v>115</v>
      </c>
      <c r="AS7" s="1" t="s">
        <v>116</v>
      </c>
      <c r="AU7" s="2" t="s">
        <v>216</v>
      </c>
      <c r="AV7" s="1" t="s">
        <v>128</v>
      </c>
      <c r="AW7" s="1" t="s">
        <v>129</v>
      </c>
      <c r="AX7" s="1" t="s">
        <v>130</v>
      </c>
      <c r="AZ7" s="1" t="s">
        <v>132</v>
      </c>
      <c r="BC7" s="1" t="s">
        <v>217</v>
      </c>
      <c r="BD7" s="1">
        <v>39995</v>
      </c>
      <c r="BE7" s="1" t="s">
        <v>218</v>
      </c>
      <c r="BF7" s="1">
        <v>10</v>
      </c>
      <c r="BG7" s="1">
        <v>0</v>
      </c>
      <c r="BH7" s="1">
        <v>435600</v>
      </c>
      <c r="BI7" s="1">
        <v>435600</v>
      </c>
      <c r="BJ7" s="1">
        <v>108820</v>
      </c>
      <c r="BK7" s="1" t="s">
        <v>219</v>
      </c>
      <c r="BL7" s="1" t="s">
        <v>149</v>
      </c>
      <c r="BM7" s="1" t="s">
        <v>220</v>
      </c>
      <c r="BN7" s="1" t="s">
        <v>221</v>
      </c>
      <c r="BO7" s="1" t="s">
        <v>136</v>
      </c>
      <c r="BP7" s="1" t="s">
        <v>137</v>
      </c>
      <c r="BQ7" s="1">
        <v>2010</v>
      </c>
      <c r="BR7" s="1">
        <v>2010</v>
      </c>
      <c r="BT7" s="1" t="s">
        <v>149</v>
      </c>
      <c r="BW7" s="1">
        <v>2</v>
      </c>
      <c r="BX7" s="1">
        <v>0</v>
      </c>
      <c r="BY7" s="1">
        <v>100</v>
      </c>
      <c r="BZ7" s="1" t="s">
        <v>139</v>
      </c>
      <c r="CA7" s="1">
        <v>40260</v>
      </c>
      <c r="CB7" s="1" t="s">
        <v>140</v>
      </c>
      <c r="CC7" s="1">
        <v>2019</v>
      </c>
      <c r="CD7" s="1">
        <v>0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>
        <v>2018</v>
      </c>
      <c r="CP7" s="4">
        <v>0</v>
      </c>
      <c r="CQ7" s="4">
        <v>6329272</v>
      </c>
      <c r="CR7" s="4">
        <v>0</v>
      </c>
      <c r="CS7" s="4">
        <v>1960200</v>
      </c>
      <c r="CT7" s="4">
        <v>0</v>
      </c>
      <c r="CU7" s="4">
        <v>0</v>
      </c>
      <c r="CV7" s="4">
        <v>8289472</v>
      </c>
      <c r="CW7" s="4">
        <v>0</v>
      </c>
      <c r="CX7" s="4">
        <v>8289472</v>
      </c>
      <c r="CY7" s="4">
        <v>0</v>
      </c>
      <c r="CZ7" s="4">
        <v>8289472</v>
      </c>
      <c r="DA7" s="1">
        <v>0</v>
      </c>
      <c r="DB7" s="1">
        <v>0</v>
      </c>
      <c r="DE7" s="1">
        <v>0</v>
      </c>
      <c r="DF7" s="3">
        <v>3.8159738871700002</v>
      </c>
      <c r="DG7" s="5">
        <f t="shared" si="0"/>
        <v>0.381597388717</v>
      </c>
      <c r="DH7" s="4">
        <f t="shared" si="1"/>
        <v>4.5</v>
      </c>
      <c r="DI7" s="6">
        <f t="shared" si="2"/>
        <v>748007.20136306342</v>
      </c>
      <c r="DJ7" s="6">
        <f t="shared" si="3"/>
        <v>6.0750000000000002</v>
      </c>
      <c r="DK7" s="7">
        <f t="shared" si="4"/>
        <v>1009809.7218401356</v>
      </c>
      <c r="DL7">
        <f>COUNTIF('Impacted Properties'!A:A,Spur_399_West_Alignment!B7)</f>
        <v>1</v>
      </c>
      <c r="DM7" s="7">
        <f t="shared" si="5"/>
        <v>67000</v>
      </c>
      <c r="DN7" s="7">
        <f t="shared" si="6"/>
        <v>0</v>
      </c>
    </row>
    <row r="8" spans="1:118" ht="30" x14ac:dyDescent="0.25">
      <c r="A8" s="1">
        <v>116059</v>
      </c>
      <c r="B8" s="1">
        <v>1064314</v>
      </c>
      <c r="C8" s="1" t="s">
        <v>222</v>
      </c>
      <c r="D8" s="1">
        <v>39138</v>
      </c>
      <c r="H8" s="1">
        <v>486963.22916599998</v>
      </c>
      <c r="I8" s="1">
        <v>3644.91447707</v>
      </c>
      <c r="J8" s="1">
        <v>486963.22460900003</v>
      </c>
      <c r="K8" s="1">
        <v>3644.91447707</v>
      </c>
      <c r="P8" s="1" t="s">
        <v>223</v>
      </c>
      <c r="Q8" s="1">
        <v>1064314</v>
      </c>
      <c r="R8" s="1" t="s">
        <v>222</v>
      </c>
      <c r="S8" s="1" t="s">
        <v>112</v>
      </c>
      <c r="T8" s="1" t="s">
        <v>113</v>
      </c>
      <c r="U8" s="1">
        <v>100</v>
      </c>
      <c r="X8" s="1" t="s">
        <v>114</v>
      </c>
      <c r="Z8" s="1" t="s">
        <v>115</v>
      </c>
      <c r="AA8" s="1" t="s">
        <v>116</v>
      </c>
      <c r="AB8" s="1" t="s">
        <v>117</v>
      </c>
      <c r="AC8" s="1" t="s">
        <v>118</v>
      </c>
      <c r="AD8" s="1" t="s">
        <v>224</v>
      </c>
      <c r="AE8" s="1" t="s">
        <v>225</v>
      </c>
      <c r="AF8" s="1" t="s">
        <v>226</v>
      </c>
      <c r="AG8" s="1" t="s">
        <v>227</v>
      </c>
      <c r="AH8" s="1" t="s">
        <v>228</v>
      </c>
      <c r="AI8" s="1" t="s">
        <v>229</v>
      </c>
      <c r="AL8" s="1">
        <v>0</v>
      </c>
      <c r="AM8" s="1">
        <v>0</v>
      </c>
      <c r="AR8" s="1" t="s">
        <v>115</v>
      </c>
      <c r="AS8" s="1" t="s">
        <v>116</v>
      </c>
      <c r="AU8" s="2" t="s">
        <v>230</v>
      </c>
      <c r="AV8" s="1" t="s">
        <v>128</v>
      </c>
      <c r="AW8" s="1" t="s">
        <v>129</v>
      </c>
      <c r="AX8" s="1" t="s">
        <v>130</v>
      </c>
      <c r="AY8" s="1" t="s">
        <v>131</v>
      </c>
      <c r="AZ8" s="1" t="s">
        <v>132</v>
      </c>
      <c r="BD8" s="1">
        <v>43182</v>
      </c>
      <c r="BE8" s="1" t="s">
        <v>133</v>
      </c>
      <c r="BF8" s="1">
        <v>11.5</v>
      </c>
      <c r="BG8" s="1">
        <v>3619.6673999999998</v>
      </c>
      <c r="BH8" s="1">
        <v>500940</v>
      </c>
      <c r="BI8" s="1">
        <v>500940</v>
      </c>
      <c r="BJ8" s="1">
        <v>0</v>
      </c>
      <c r="BK8" s="1" t="s">
        <v>134</v>
      </c>
      <c r="BL8" s="1" t="s">
        <v>135</v>
      </c>
      <c r="BO8" s="1" t="s">
        <v>136</v>
      </c>
      <c r="BP8" s="1" t="s">
        <v>137</v>
      </c>
      <c r="BQ8" s="1">
        <v>0</v>
      </c>
      <c r="BR8" s="1">
        <v>0</v>
      </c>
      <c r="BT8" s="1" t="s">
        <v>231</v>
      </c>
      <c r="BW8" s="1">
        <v>0</v>
      </c>
      <c r="BX8" s="1">
        <v>0</v>
      </c>
      <c r="BY8" s="1">
        <v>0</v>
      </c>
      <c r="BZ8" s="1" t="s">
        <v>139</v>
      </c>
      <c r="CB8" s="1" t="s">
        <v>140</v>
      </c>
      <c r="CC8" s="1">
        <v>2019</v>
      </c>
      <c r="CD8" s="1">
        <v>0</v>
      </c>
      <c r="CE8" s="1">
        <v>0</v>
      </c>
      <c r="CF8" s="1">
        <v>0</v>
      </c>
      <c r="CG8" s="1">
        <v>0</v>
      </c>
      <c r="CH8" s="1">
        <v>0</v>
      </c>
      <c r="CI8" s="1">
        <v>0</v>
      </c>
      <c r="CJ8" s="1">
        <v>0</v>
      </c>
      <c r="CK8" s="1">
        <v>0</v>
      </c>
      <c r="CL8" s="1">
        <v>0</v>
      </c>
      <c r="CM8" s="1">
        <v>0</v>
      </c>
      <c r="CN8" s="1">
        <v>0</v>
      </c>
      <c r="CO8" s="1">
        <v>2018</v>
      </c>
      <c r="CP8" s="4">
        <v>0</v>
      </c>
      <c r="CQ8" s="4">
        <v>0</v>
      </c>
      <c r="CR8" s="4">
        <v>0</v>
      </c>
      <c r="CS8" s="4">
        <v>69000</v>
      </c>
      <c r="CT8" s="4">
        <v>0</v>
      </c>
      <c r="CU8" s="4">
        <v>0</v>
      </c>
      <c r="CV8" s="4">
        <v>69000</v>
      </c>
      <c r="CW8" s="4">
        <v>0</v>
      </c>
      <c r="CX8" s="4">
        <v>69000</v>
      </c>
      <c r="CY8" s="4">
        <v>0</v>
      </c>
      <c r="CZ8" s="4">
        <v>69000</v>
      </c>
      <c r="DA8" s="1">
        <v>0</v>
      </c>
      <c r="DB8" s="1">
        <v>0</v>
      </c>
      <c r="DE8" s="1">
        <v>0</v>
      </c>
      <c r="DF8" s="3">
        <v>2.0317961326099998</v>
      </c>
      <c r="DG8" s="5">
        <f t="shared" si="0"/>
        <v>0.1766779245747826</v>
      </c>
      <c r="DH8" s="4">
        <f t="shared" si="1"/>
        <v>0.13774104683195593</v>
      </c>
      <c r="DI8" s="6">
        <f t="shared" si="2"/>
        <v>12190.776795659998</v>
      </c>
      <c r="DJ8" s="6">
        <f t="shared" si="3"/>
        <v>1.5</v>
      </c>
      <c r="DK8" s="7">
        <f t="shared" si="4"/>
        <v>132757.5593047374</v>
      </c>
      <c r="DL8">
        <f>COUNTIF('Impacted Properties'!A:A,Spur_399_West_Alignment!B8)</f>
        <v>0</v>
      </c>
      <c r="DM8" s="7">
        <f t="shared" si="5"/>
        <v>67000</v>
      </c>
      <c r="DN8" s="7">
        <f t="shared" si="6"/>
        <v>199800</v>
      </c>
    </row>
    <row r="9" spans="1:118" ht="30" x14ac:dyDescent="0.25">
      <c r="A9" s="1">
        <v>109121</v>
      </c>
      <c r="B9" s="1">
        <v>2623671</v>
      </c>
      <c r="C9" s="1" t="s">
        <v>232</v>
      </c>
      <c r="D9" s="1">
        <v>39187</v>
      </c>
      <c r="H9" s="1">
        <v>142794.68346</v>
      </c>
      <c r="I9" s="1">
        <v>2008.02969495</v>
      </c>
      <c r="J9" s="1">
        <v>142794.683594</v>
      </c>
      <c r="K9" s="1">
        <v>2008.02969495</v>
      </c>
      <c r="P9" s="1" t="s">
        <v>233</v>
      </c>
      <c r="Q9" s="1">
        <v>2623671</v>
      </c>
      <c r="R9" s="1" t="s">
        <v>232</v>
      </c>
      <c r="S9" s="1" t="s">
        <v>234</v>
      </c>
      <c r="T9" s="1" t="s">
        <v>113</v>
      </c>
      <c r="U9" s="1">
        <v>100</v>
      </c>
      <c r="W9" s="1" t="s">
        <v>235</v>
      </c>
      <c r="X9" s="1" t="s">
        <v>236</v>
      </c>
      <c r="Z9" s="1" t="s">
        <v>115</v>
      </c>
      <c r="AA9" s="1" t="s">
        <v>116</v>
      </c>
      <c r="AB9" s="1" t="s">
        <v>237</v>
      </c>
      <c r="AC9" s="1" t="s">
        <v>118</v>
      </c>
      <c r="AD9" s="1" t="s">
        <v>119</v>
      </c>
      <c r="AE9" s="1" t="s">
        <v>120</v>
      </c>
      <c r="AF9" s="1" t="s">
        <v>121</v>
      </c>
      <c r="AH9" s="1" t="s">
        <v>238</v>
      </c>
      <c r="AI9" s="1" t="s">
        <v>239</v>
      </c>
      <c r="AL9" s="1">
        <v>0</v>
      </c>
      <c r="AM9" s="1">
        <v>0</v>
      </c>
      <c r="AR9" s="1" t="s">
        <v>115</v>
      </c>
      <c r="AS9" s="1" t="s">
        <v>116</v>
      </c>
      <c r="AT9" s="1" t="s">
        <v>126</v>
      </c>
      <c r="AU9" s="2" t="s">
        <v>198</v>
      </c>
      <c r="AV9" s="1" t="s">
        <v>128</v>
      </c>
      <c r="AW9" s="1" t="s">
        <v>129</v>
      </c>
      <c r="AX9" s="1" t="s">
        <v>130</v>
      </c>
      <c r="AZ9" s="1" t="s">
        <v>132</v>
      </c>
      <c r="BC9" s="1" t="s">
        <v>240</v>
      </c>
      <c r="BD9" s="1">
        <v>41453</v>
      </c>
      <c r="BE9" s="1" t="s">
        <v>174</v>
      </c>
      <c r="BF9" s="1">
        <v>3.4108000000000001</v>
      </c>
      <c r="BG9" s="1">
        <v>0</v>
      </c>
      <c r="BH9" s="1">
        <v>148574.45000000001</v>
      </c>
      <c r="BI9" s="1">
        <v>148574.45000000001</v>
      </c>
      <c r="BJ9" s="1">
        <v>0</v>
      </c>
      <c r="BK9" s="1" t="s">
        <v>119</v>
      </c>
      <c r="BL9" s="1" t="s">
        <v>199</v>
      </c>
      <c r="BO9" s="1" t="s">
        <v>136</v>
      </c>
      <c r="BP9" s="1" t="s">
        <v>113</v>
      </c>
      <c r="BQ9" s="1">
        <v>0</v>
      </c>
      <c r="BR9" s="1">
        <v>0</v>
      </c>
      <c r="BT9" s="1" t="s">
        <v>200</v>
      </c>
      <c r="BW9" s="1">
        <v>0</v>
      </c>
      <c r="BX9" s="1">
        <v>0</v>
      </c>
      <c r="BY9" s="1">
        <v>0</v>
      </c>
      <c r="BZ9" s="1" t="s">
        <v>139</v>
      </c>
      <c r="CA9" s="1">
        <v>39143</v>
      </c>
      <c r="CB9" s="1" t="s">
        <v>140</v>
      </c>
      <c r="CC9" s="1">
        <v>2019</v>
      </c>
      <c r="CD9" s="1">
        <v>0</v>
      </c>
      <c r="CE9" s="1">
        <v>0</v>
      </c>
      <c r="CF9" s="1">
        <v>0</v>
      </c>
      <c r="CG9" s="1">
        <v>0</v>
      </c>
      <c r="CH9" s="1">
        <v>0</v>
      </c>
      <c r="CI9" s="1">
        <v>0</v>
      </c>
      <c r="CJ9" s="1">
        <v>0</v>
      </c>
      <c r="CK9" s="1">
        <v>0</v>
      </c>
      <c r="CL9" s="1">
        <v>0</v>
      </c>
      <c r="CM9" s="1">
        <v>0</v>
      </c>
      <c r="CN9" s="1">
        <v>0</v>
      </c>
      <c r="CO9" s="1">
        <v>2018</v>
      </c>
      <c r="CP9" s="4">
        <v>0</v>
      </c>
      <c r="CQ9" s="4">
        <v>0</v>
      </c>
      <c r="CR9" s="4">
        <v>0</v>
      </c>
      <c r="CS9" s="4">
        <v>0</v>
      </c>
      <c r="CT9" s="4">
        <v>553</v>
      </c>
      <c r="CU9" s="4">
        <v>371436</v>
      </c>
      <c r="CV9" s="4">
        <v>371436</v>
      </c>
      <c r="CW9" s="4">
        <v>370883</v>
      </c>
      <c r="CX9" s="4">
        <v>553</v>
      </c>
      <c r="CY9" s="4">
        <v>0</v>
      </c>
      <c r="CZ9" s="4">
        <v>553</v>
      </c>
      <c r="DA9" s="1">
        <v>2007</v>
      </c>
      <c r="DB9" s="1">
        <v>2583573</v>
      </c>
      <c r="DD9" s="1" t="s">
        <v>196</v>
      </c>
      <c r="DE9" s="1">
        <v>110.045</v>
      </c>
      <c r="DF9" s="3">
        <v>0.90283365795699999</v>
      </c>
      <c r="DG9" s="5">
        <f t="shared" si="0"/>
        <v>0.26469850058746253</v>
      </c>
      <c r="DH9" s="4">
        <f t="shared" si="1"/>
        <v>2.4999991586709558</v>
      </c>
      <c r="DI9" s="6">
        <f t="shared" si="2"/>
        <v>98318.552264204729</v>
      </c>
      <c r="DJ9" s="6">
        <f t="shared" si="3"/>
        <v>3.3749988642057906</v>
      </c>
      <c r="DK9" s="7">
        <f t="shared" si="4"/>
        <v>132730.0455566764</v>
      </c>
      <c r="DL9">
        <f>COUNTIF('Impacted Properties'!A:A,Spur_399_West_Alignment!B9)</f>
        <v>0</v>
      </c>
      <c r="DM9" s="7">
        <f t="shared" si="5"/>
        <v>67000</v>
      </c>
      <c r="DN9" s="7">
        <f t="shared" si="6"/>
        <v>199800</v>
      </c>
    </row>
    <row r="10" spans="1:118" x14ac:dyDescent="0.25">
      <c r="A10" s="1">
        <v>110154</v>
      </c>
      <c r="B10" s="1">
        <v>2767458</v>
      </c>
      <c r="C10" s="1" t="s">
        <v>241</v>
      </c>
      <c r="H10" s="1">
        <v>0</v>
      </c>
      <c r="I10" s="1">
        <v>0</v>
      </c>
      <c r="J10" s="1">
        <v>2051602.89063</v>
      </c>
      <c r="K10" s="1">
        <v>8587.6629174000009</v>
      </c>
      <c r="P10" s="1" t="s">
        <v>242</v>
      </c>
      <c r="Q10" s="1">
        <v>2767458</v>
      </c>
      <c r="R10" s="1" t="s">
        <v>241</v>
      </c>
      <c r="S10" s="1" t="s">
        <v>243</v>
      </c>
      <c r="T10" s="1" t="s">
        <v>113</v>
      </c>
      <c r="U10" s="1">
        <v>100</v>
      </c>
      <c r="X10" s="1" t="s">
        <v>244</v>
      </c>
      <c r="Y10" s="1" t="s">
        <v>245</v>
      </c>
      <c r="Z10" s="1" t="s">
        <v>246</v>
      </c>
      <c r="AA10" s="1" t="s">
        <v>116</v>
      </c>
      <c r="AB10" s="1" t="s">
        <v>247</v>
      </c>
      <c r="AC10" s="1" t="s">
        <v>118</v>
      </c>
      <c r="AD10" s="1" t="s">
        <v>248</v>
      </c>
      <c r="AE10" s="1" t="s">
        <v>249</v>
      </c>
      <c r="AF10" s="1" t="s">
        <v>250</v>
      </c>
      <c r="AG10" s="1" t="s">
        <v>183</v>
      </c>
      <c r="AH10" s="1" t="s">
        <v>251</v>
      </c>
      <c r="AI10" s="1" t="s">
        <v>252</v>
      </c>
      <c r="AL10" s="1">
        <v>0</v>
      </c>
      <c r="AM10" s="1">
        <v>0</v>
      </c>
      <c r="AV10" s="1" t="s">
        <v>128</v>
      </c>
      <c r="AW10" s="1" t="s">
        <v>129</v>
      </c>
      <c r="AZ10" s="1" t="s">
        <v>253</v>
      </c>
      <c r="BC10" s="1" t="s">
        <v>254</v>
      </c>
      <c r="BD10" s="1">
        <v>43039</v>
      </c>
      <c r="BE10" s="1" t="s">
        <v>174</v>
      </c>
      <c r="BF10" s="1">
        <v>47.003999999999998</v>
      </c>
      <c r="BG10" s="1">
        <v>0</v>
      </c>
      <c r="BH10" s="1">
        <v>2047494.24</v>
      </c>
      <c r="BI10" s="1">
        <v>2047494.24</v>
      </c>
      <c r="BJ10" s="1">
        <v>17835</v>
      </c>
      <c r="BL10" s="1" t="s">
        <v>231</v>
      </c>
      <c r="BM10" s="1" t="s">
        <v>255</v>
      </c>
      <c r="BO10" s="1" t="s">
        <v>136</v>
      </c>
      <c r="BP10" s="1" t="s">
        <v>137</v>
      </c>
      <c r="BQ10" s="1">
        <v>2001</v>
      </c>
      <c r="BR10" s="1">
        <v>2001</v>
      </c>
      <c r="BT10" s="1" t="s">
        <v>256</v>
      </c>
      <c r="BW10" s="1">
        <v>1</v>
      </c>
      <c r="BX10" s="1">
        <v>0</v>
      </c>
      <c r="BY10" s="1">
        <v>100</v>
      </c>
      <c r="BZ10" s="1" t="s">
        <v>118</v>
      </c>
      <c r="CA10" s="1">
        <v>43054</v>
      </c>
      <c r="CB10" s="1" t="s">
        <v>140</v>
      </c>
      <c r="CC10" s="1">
        <v>2019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0</v>
      </c>
      <c r="CK10" s="1">
        <v>0</v>
      </c>
      <c r="CL10" s="1">
        <v>0</v>
      </c>
      <c r="CM10" s="1">
        <v>0</v>
      </c>
      <c r="CN10" s="1">
        <v>0</v>
      </c>
      <c r="CO10" s="1">
        <v>2018</v>
      </c>
      <c r="CP10" s="4">
        <v>0</v>
      </c>
      <c r="CQ10" s="4">
        <v>107686</v>
      </c>
      <c r="CR10" s="4">
        <v>0</v>
      </c>
      <c r="CS10" s="4">
        <v>2350200</v>
      </c>
      <c r="CT10" s="4">
        <v>0</v>
      </c>
      <c r="CU10" s="4">
        <v>0</v>
      </c>
      <c r="CV10" s="4">
        <v>2457886</v>
      </c>
      <c r="CW10" s="4">
        <v>0</v>
      </c>
      <c r="CX10" s="4">
        <v>2457886</v>
      </c>
      <c r="CY10" s="4">
        <v>0</v>
      </c>
      <c r="CZ10" s="4">
        <v>2457886</v>
      </c>
      <c r="DA10" s="1">
        <v>2018</v>
      </c>
      <c r="DB10" s="1">
        <v>2647021</v>
      </c>
      <c r="DC10" s="1" t="s">
        <v>183</v>
      </c>
      <c r="DD10" s="1" t="s">
        <v>257</v>
      </c>
      <c r="DE10" s="1">
        <v>17.021000000000001</v>
      </c>
      <c r="DF10" s="3">
        <v>2.09801411158</v>
      </c>
      <c r="DG10" s="5">
        <f t="shared" si="0"/>
        <v>4.463479941239043E-2</v>
      </c>
      <c r="DH10" s="4">
        <f t="shared" si="1"/>
        <v>1.1478420569329659</v>
      </c>
      <c r="DI10" s="6">
        <f t="shared" si="2"/>
        <v>104900.70557899999</v>
      </c>
      <c r="DJ10" s="6">
        <f t="shared" si="3"/>
        <v>1.5495867768595042</v>
      </c>
      <c r="DK10" s="7">
        <f t="shared" si="4"/>
        <v>141615.95253164999</v>
      </c>
      <c r="DL10">
        <f>COUNTIF('Impacted Properties'!A:A,Spur_399_West_Alignment!B10)</f>
        <v>0</v>
      </c>
      <c r="DM10" s="7">
        <f t="shared" si="5"/>
        <v>67000</v>
      </c>
      <c r="DN10" s="7">
        <f t="shared" si="6"/>
        <v>208700</v>
      </c>
    </row>
    <row r="11" spans="1:118" ht="30" x14ac:dyDescent="0.25">
      <c r="A11" s="1">
        <v>121449</v>
      </c>
      <c r="B11" s="1">
        <v>1051300</v>
      </c>
      <c r="C11" s="1" t="s">
        <v>258</v>
      </c>
      <c r="H11" s="1">
        <v>62476.216981799997</v>
      </c>
      <c r="I11" s="1">
        <v>1017.24212162</v>
      </c>
      <c r="J11" s="1">
        <v>62476.2148438</v>
      </c>
      <c r="K11" s="1">
        <v>1017.24212162</v>
      </c>
      <c r="P11" s="1" t="s">
        <v>259</v>
      </c>
      <c r="Q11" s="1">
        <v>1051300</v>
      </c>
      <c r="R11" s="1" t="s">
        <v>258</v>
      </c>
      <c r="S11" s="1" t="s">
        <v>260</v>
      </c>
      <c r="T11" s="1" t="s">
        <v>113</v>
      </c>
      <c r="U11" s="1">
        <v>100</v>
      </c>
      <c r="X11" s="1" t="s">
        <v>261</v>
      </c>
      <c r="Z11" s="1" t="s">
        <v>115</v>
      </c>
      <c r="AA11" s="1" t="s">
        <v>116</v>
      </c>
      <c r="AB11" s="1" t="s">
        <v>262</v>
      </c>
      <c r="AC11" s="1" t="s">
        <v>118</v>
      </c>
      <c r="AD11" s="1" t="s">
        <v>263</v>
      </c>
      <c r="AE11" s="1" t="s">
        <v>264</v>
      </c>
      <c r="AF11" s="1" t="s">
        <v>265</v>
      </c>
      <c r="AH11" s="1" t="s">
        <v>266</v>
      </c>
      <c r="AI11" s="1" t="s">
        <v>267</v>
      </c>
      <c r="AL11" s="1">
        <v>0</v>
      </c>
      <c r="AM11" s="1">
        <v>0</v>
      </c>
      <c r="AN11" s="1" t="s">
        <v>268</v>
      </c>
      <c r="AP11" s="1" t="s">
        <v>269</v>
      </c>
      <c r="AQ11" s="1" t="s">
        <v>125</v>
      </c>
      <c r="AR11" s="1" t="s">
        <v>115</v>
      </c>
      <c r="AS11" s="1" t="s">
        <v>116</v>
      </c>
      <c r="AT11" s="1" t="s">
        <v>126</v>
      </c>
      <c r="AU11" s="2" t="s">
        <v>270</v>
      </c>
      <c r="AV11" s="1" t="s">
        <v>128</v>
      </c>
      <c r="AW11" s="1" t="s">
        <v>129</v>
      </c>
      <c r="AY11" s="1" t="s">
        <v>271</v>
      </c>
      <c r="AZ11" s="1" t="s">
        <v>253</v>
      </c>
      <c r="BC11" s="1" t="s">
        <v>272</v>
      </c>
      <c r="BD11" s="1">
        <v>41662</v>
      </c>
      <c r="BE11" s="1" t="s">
        <v>273</v>
      </c>
      <c r="BF11" s="1">
        <v>1.4339999999999999</v>
      </c>
      <c r="BG11" s="1">
        <v>1.671</v>
      </c>
      <c r="BH11" s="1">
        <v>62465</v>
      </c>
      <c r="BI11" s="1">
        <v>62465.04</v>
      </c>
      <c r="BJ11" s="1">
        <v>2697</v>
      </c>
      <c r="BK11" s="1" t="s">
        <v>274</v>
      </c>
      <c r="BL11" s="1" t="s">
        <v>275</v>
      </c>
      <c r="BM11" s="1" t="s">
        <v>276</v>
      </c>
      <c r="BO11" s="1" t="s">
        <v>136</v>
      </c>
      <c r="BP11" s="1" t="s">
        <v>113</v>
      </c>
      <c r="BQ11" s="1">
        <v>1975</v>
      </c>
      <c r="BR11" s="1">
        <v>1957</v>
      </c>
      <c r="BT11" s="1" t="s">
        <v>275</v>
      </c>
      <c r="BU11" s="1" t="s">
        <v>213</v>
      </c>
      <c r="BV11" s="1" t="s">
        <v>184</v>
      </c>
      <c r="BW11" s="1">
        <v>1</v>
      </c>
      <c r="BX11" s="1">
        <v>0</v>
      </c>
      <c r="BY11" s="1">
        <v>100</v>
      </c>
      <c r="BZ11" s="1" t="s">
        <v>139</v>
      </c>
      <c r="CB11" s="1" t="s">
        <v>140</v>
      </c>
      <c r="CC11" s="1">
        <v>2019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0</v>
      </c>
      <c r="CM11" s="1">
        <v>0</v>
      </c>
      <c r="CN11" s="1">
        <v>0</v>
      </c>
      <c r="CO11" s="1">
        <v>2018</v>
      </c>
      <c r="CP11" s="4">
        <v>85589</v>
      </c>
      <c r="CQ11" s="4">
        <v>0</v>
      </c>
      <c r="CR11" s="4">
        <v>64530</v>
      </c>
      <c r="CS11" s="4">
        <v>0</v>
      </c>
      <c r="CT11" s="4">
        <v>0</v>
      </c>
      <c r="CU11" s="4">
        <v>0</v>
      </c>
      <c r="CV11" s="4">
        <v>150119</v>
      </c>
      <c r="CW11" s="4">
        <v>0</v>
      </c>
      <c r="CX11" s="4">
        <v>150119</v>
      </c>
      <c r="CY11" s="4">
        <v>0</v>
      </c>
      <c r="CZ11" s="4">
        <v>150119</v>
      </c>
      <c r="DA11" s="1">
        <v>0</v>
      </c>
      <c r="DB11" s="1">
        <v>0</v>
      </c>
      <c r="DE11" s="1">
        <v>0</v>
      </c>
      <c r="DF11" s="3">
        <v>3.1490170348000002E-3</v>
      </c>
      <c r="DG11" s="5">
        <f t="shared" si="0"/>
        <v>2.1959672488145046E-3</v>
      </c>
      <c r="DH11" s="4">
        <f t="shared" si="1"/>
        <v>1.0330578512396693</v>
      </c>
      <c r="DI11" s="6">
        <f t="shared" si="2"/>
        <v>141.70576656599997</v>
      </c>
      <c r="DJ11" s="6">
        <f t="shared" si="3"/>
        <v>1.5</v>
      </c>
      <c r="DK11" s="7">
        <f t="shared" si="4"/>
        <v>205.75677305383201</v>
      </c>
      <c r="DL11">
        <f>COUNTIF('Impacted Properties'!A:A,Spur_399_West_Alignment!B11)</f>
        <v>1</v>
      </c>
      <c r="DM11" s="7">
        <f t="shared" si="5"/>
        <v>11000</v>
      </c>
      <c r="DN11" s="7">
        <f t="shared" si="6"/>
        <v>0</v>
      </c>
    </row>
    <row r="12" spans="1:118" ht="30" x14ac:dyDescent="0.25">
      <c r="A12" s="1">
        <v>132902</v>
      </c>
      <c r="B12" s="1">
        <v>2726185</v>
      </c>
      <c r="C12" s="1" t="s">
        <v>277</v>
      </c>
      <c r="D12" s="1">
        <v>39138</v>
      </c>
      <c r="H12" s="1">
        <v>245117.369098</v>
      </c>
      <c r="I12" s="1">
        <v>2682.0317612499998</v>
      </c>
      <c r="J12" s="1">
        <v>245117.369141</v>
      </c>
      <c r="K12" s="1">
        <v>2682.0317612499998</v>
      </c>
      <c r="P12" s="1" t="s">
        <v>278</v>
      </c>
      <c r="Q12" s="1">
        <v>2726185</v>
      </c>
      <c r="R12" s="1" t="s">
        <v>277</v>
      </c>
      <c r="S12" s="1" t="s">
        <v>279</v>
      </c>
      <c r="T12" s="1" t="s">
        <v>113</v>
      </c>
      <c r="U12" s="1">
        <v>100</v>
      </c>
      <c r="V12" s="1" t="s">
        <v>280</v>
      </c>
      <c r="X12" s="1" t="s">
        <v>281</v>
      </c>
      <c r="Z12" s="1" t="s">
        <v>282</v>
      </c>
      <c r="AA12" s="1" t="s">
        <v>283</v>
      </c>
      <c r="AB12" s="1" t="s">
        <v>284</v>
      </c>
      <c r="AC12" s="1" t="s">
        <v>118</v>
      </c>
      <c r="AD12" s="1" t="s">
        <v>285</v>
      </c>
      <c r="AE12" s="1" t="s">
        <v>286</v>
      </c>
      <c r="AF12" s="1" t="s">
        <v>287</v>
      </c>
      <c r="AG12" s="1" t="s">
        <v>183</v>
      </c>
      <c r="AH12" s="1" t="s">
        <v>257</v>
      </c>
      <c r="AI12" s="1" t="s">
        <v>288</v>
      </c>
      <c r="AJ12" s="1" t="s">
        <v>289</v>
      </c>
      <c r="AL12" s="1">
        <v>0</v>
      </c>
      <c r="AM12" s="1">
        <v>0</v>
      </c>
      <c r="AN12" s="1" t="s">
        <v>290</v>
      </c>
      <c r="AO12" s="1" t="s">
        <v>291</v>
      </c>
      <c r="AP12" s="1" t="s">
        <v>292</v>
      </c>
      <c r="AQ12" s="1" t="s">
        <v>188</v>
      </c>
      <c r="AR12" s="1" t="s">
        <v>115</v>
      </c>
      <c r="AS12" s="1" t="s">
        <v>116</v>
      </c>
      <c r="AU12" s="2" t="s">
        <v>293</v>
      </c>
      <c r="AV12" s="1" t="s">
        <v>128</v>
      </c>
      <c r="AW12" s="1" t="s">
        <v>129</v>
      </c>
      <c r="AX12" s="1" t="s">
        <v>130</v>
      </c>
      <c r="AZ12" s="1" t="s">
        <v>132</v>
      </c>
      <c r="BA12" s="1" t="s">
        <v>294</v>
      </c>
      <c r="BB12" s="1" t="s">
        <v>295</v>
      </c>
      <c r="BC12" s="1" t="s">
        <v>296</v>
      </c>
      <c r="BD12" s="1">
        <v>42314</v>
      </c>
      <c r="BE12" s="1" t="s">
        <v>297</v>
      </c>
      <c r="BF12" s="1">
        <v>5.351</v>
      </c>
      <c r="BG12" s="1">
        <v>0</v>
      </c>
      <c r="BH12" s="1">
        <v>233089.56</v>
      </c>
      <c r="BI12" s="1">
        <v>233089.56</v>
      </c>
      <c r="BJ12" s="1">
        <v>5019</v>
      </c>
      <c r="BK12" s="1" t="s">
        <v>298</v>
      </c>
      <c r="BL12" s="1" t="s">
        <v>231</v>
      </c>
      <c r="BM12" s="1" t="s">
        <v>299</v>
      </c>
      <c r="BN12" s="1" t="s">
        <v>300</v>
      </c>
      <c r="BO12" s="1" t="s">
        <v>136</v>
      </c>
      <c r="BP12" s="1" t="s">
        <v>137</v>
      </c>
      <c r="BQ12" s="1">
        <v>2010</v>
      </c>
      <c r="BR12" s="1">
        <v>2007</v>
      </c>
      <c r="BT12" s="1" t="s">
        <v>231</v>
      </c>
      <c r="BW12" s="1">
        <v>1</v>
      </c>
      <c r="BX12" s="1">
        <v>0</v>
      </c>
      <c r="BY12" s="1">
        <v>100</v>
      </c>
      <c r="BZ12" s="1" t="s">
        <v>139</v>
      </c>
      <c r="CA12" s="1">
        <v>42333</v>
      </c>
      <c r="CB12" s="1" t="s">
        <v>140</v>
      </c>
      <c r="CC12" s="1">
        <v>2019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0</v>
      </c>
      <c r="CL12" s="1">
        <v>0</v>
      </c>
      <c r="CM12" s="1">
        <v>0</v>
      </c>
      <c r="CN12" s="1">
        <v>0</v>
      </c>
      <c r="CO12" s="1">
        <v>2018</v>
      </c>
      <c r="CP12" s="4">
        <v>0</v>
      </c>
      <c r="CQ12" s="4">
        <v>1011828</v>
      </c>
      <c r="CR12" s="4">
        <v>0</v>
      </c>
      <c r="CS12" s="4">
        <v>1748172</v>
      </c>
      <c r="CT12" s="4">
        <v>0</v>
      </c>
      <c r="CU12" s="4">
        <v>0</v>
      </c>
      <c r="CV12" s="4">
        <v>2760000</v>
      </c>
      <c r="CW12" s="4">
        <v>0</v>
      </c>
      <c r="CX12" s="4">
        <v>2760000</v>
      </c>
      <c r="CY12" s="4">
        <v>0</v>
      </c>
      <c r="CZ12" s="4">
        <v>2760000</v>
      </c>
      <c r="DA12" s="1">
        <v>0</v>
      </c>
      <c r="DB12" s="1">
        <v>0</v>
      </c>
      <c r="DE12" s="1">
        <v>0</v>
      </c>
      <c r="DF12" s="3">
        <v>1.6241681811899999</v>
      </c>
      <c r="DG12" s="5">
        <f t="shared" si="0"/>
        <v>0.30352610375443839</v>
      </c>
      <c r="DH12" s="4">
        <f t="shared" si="1"/>
        <v>7.5000012870589314</v>
      </c>
      <c r="DI12" s="6">
        <f t="shared" si="2"/>
        <v>530615.83585260413</v>
      </c>
      <c r="DJ12" s="6">
        <f t="shared" si="3"/>
        <v>10.125001737529558</v>
      </c>
      <c r="DK12" s="7">
        <f t="shared" si="4"/>
        <v>716331.37840101565</v>
      </c>
      <c r="DL12">
        <f>COUNTIF('Impacted Properties'!A:A,Spur_399_West_Alignment!B12)</f>
        <v>0</v>
      </c>
      <c r="DM12" s="7">
        <f t="shared" si="5"/>
        <v>67000</v>
      </c>
      <c r="DN12" s="7">
        <f t="shared" si="6"/>
        <v>783400</v>
      </c>
    </row>
    <row r="13" spans="1:118" ht="30" x14ac:dyDescent="0.25">
      <c r="A13" s="1">
        <v>143851</v>
      </c>
      <c r="B13" s="1">
        <v>2543088</v>
      </c>
      <c r="C13" s="1" t="s">
        <v>301</v>
      </c>
      <c r="H13" s="1">
        <v>108683.60899199999</v>
      </c>
      <c r="I13" s="1">
        <v>2335.83131387</v>
      </c>
      <c r="J13" s="1">
        <v>108678.207031</v>
      </c>
      <c r="K13" s="1">
        <v>2335.6111118700001</v>
      </c>
      <c r="P13" s="1" t="s">
        <v>302</v>
      </c>
      <c r="Q13" s="1">
        <v>2543088</v>
      </c>
      <c r="R13" s="1" t="s">
        <v>301</v>
      </c>
      <c r="S13" s="1" t="s">
        <v>303</v>
      </c>
      <c r="T13" s="1" t="s">
        <v>113</v>
      </c>
      <c r="U13" s="1">
        <v>100</v>
      </c>
      <c r="X13" s="1" t="s">
        <v>304</v>
      </c>
      <c r="Z13" s="1" t="s">
        <v>305</v>
      </c>
      <c r="AA13" s="1" t="s">
        <v>116</v>
      </c>
      <c r="AB13" s="1" t="s">
        <v>306</v>
      </c>
      <c r="AC13" s="1" t="s">
        <v>118</v>
      </c>
      <c r="AD13" s="1" t="s">
        <v>307</v>
      </c>
      <c r="AE13" s="1" t="s">
        <v>308</v>
      </c>
      <c r="AF13" s="1" t="s">
        <v>309</v>
      </c>
      <c r="AH13" s="1" t="s">
        <v>310</v>
      </c>
      <c r="AI13" s="1" t="s">
        <v>311</v>
      </c>
      <c r="AL13" s="1">
        <v>0</v>
      </c>
      <c r="AM13" s="1">
        <v>0</v>
      </c>
      <c r="AR13" s="1" t="s">
        <v>115</v>
      </c>
      <c r="AS13" s="1" t="s">
        <v>116</v>
      </c>
      <c r="AT13" s="1" t="s">
        <v>126</v>
      </c>
      <c r="AU13" s="2" t="s">
        <v>198</v>
      </c>
      <c r="AV13" s="1" t="s">
        <v>128</v>
      </c>
      <c r="AW13" s="1" t="s">
        <v>129</v>
      </c>
      <c r="AX13" s="1" t="s">
        <v>130</v>
      </c>
      <c r="AZ13" s="1" t="s">
        <v>132</v>
      </c>
      <c r="BE13" s="1" t="s">
        <v>133</v>
      </c>
      <c r="BF13" s="1">
        <v>2.399</v>
      </c>
      <c r="BG13" s="1">
        <v>0</v>
      </c>
      <c r="BH13" s="1">
        <v>104500.45</v>
      </c>
      <c r="BI13" s="1">
        <v>104500.44</v>
      </c>
      <c r="BJ13" s="1">
        <v>0</v>
      </c>
      <c r="BK13" s="1" t="s">
        <v>312</v>
      </c>
      <c r="BL13" s="1" t="s">
        <v>313</v>
      </c>
      <c r="BO13" s="1" t="s">
        <v>136</v>
      </c>
      <c r="BP13" s="1" t="s">
        <v>113</v>
      </c>
      <c r="BQ13" s="1">
        <v>0</v>
      </c>
      <c r="BR13" s="1">
        <v>0</v>
      </c>
      <c r="BT13" s="1" t="s">
        <v>313</v>
      </c>
      <c r="BW13" s="1">
        <v>0</v>
      </c>
      <c r="BX13" s="1">
        <v>0</v>
      </c>
      <c r="BY13" s="1">
        <v>0</v>
      </c>
      <c r="BZ13" s="1" t="s">
        <v>139</v>
      </c>
      <c r="CA13" s="1">
        <v>38035</v>
      </c>
      <c r="CB13" s="1" t="s">
        <v>140</v>
      </c>
      <c r="CC13" s="1">
        <v>2019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1">
        <v>0</v>
      </c>
      <c r="CO13" s="1">
        <v>2018</v>
      </c>
      <c r="CP13" s="4">
        <v>0</v>
      </c>
      <c r="CQ13" s="4">
        <v>0</v>
      </c>
      <c r="CR13" s="4">
        <v>0</v>
      </c>
      <c r="CS13" s="4">
        <v>36106</v>
      </c>
      <c r="CT13" s="4">
        <v>0</v>
      </c>
      <c r="CU13" s="4">
        <v>0</v>
      </c>
      <c r="CV13" s="4">
        <v>36106</v>
      </c>
      <c r="CW13" s="4">
        <v>0</v>
      </c>
      <c r="CX13" s="4">
        <v>36106</v>
      </c>
      <c r="CY13" s="4">
        <v>0</v>
      </c>
      <c r="CZ13" s="4">
        <v>36106</v>
      </c>
      <c r="DA13" s="1">
        <v>2003</v>
      </c>
      <c r="DB13" s="1">
        <v>1092347</v>
      </c>
      <c r="DD13" s="1" t="s">
        <v>310</v>
      </c>
      <c r="DE13" s="1">
        <v>3.1909999999999998</v>
      </c>
      <c r="DF13" s="3">
        <v>1.9790152303499999</v>
      </c>
      <c r="DG13" s="5">
        <f t="shared" si="0"/>
        <v>0.8249334015631512</v>
      </c>
      <c r="DH13" s="4">
        <f t="shared" si="1"/>
        <v>0.34551050694140617</v>
      </c>
      <c r="DI13" s="6">
        <f t="shared" si="2"/>
        <v>29785.045396839138</v>
      </c>
      <c r="DJ13" s="6">
        <f t="shared" si="3"/>
        <v>1.5</v>
      </c>
      <c r="DK13" s="7">
        <f t="shared" si="4"/>
        <v>129308.855151069</v>
      </c>
      <c r="DL13">
        <f>COUNTIF('Impacted Properties'!A:A,Spur_399_West_Alignment!B13)</f>
        <v>0</v>
      </c>
      <c r="DM13" s="7">
        <f t="shared" si="5"/>
        <v>67000</v>
      </c>
      <c r="DN13" s="7">
        <f t="shared" si="6"/>
        <v>196400</v>
      </c>
    </row>
    <row r="14" spans="1:118" ht="30" x14ac:dyDescent="0.25">
      <c r="A14" s="1">
        <v>148370</v>
      </c>
      <c r="B14" s="1">
        <v>2647021</v>
      </c>
      <c r="C14" s="1" t="s">
        <v>314</v>
      </c>
      <c r="D14" s="1">
        <v>39138</v>
      </c>
      <c r="H14" s="1">
        <v>2767438.41658</v>
      </c>
      <c r="I14" s="1">
        <v>14418.781349299999</v>
      </c>
      <c r="J14" s="1">
        <v>722806.679688</v>
      </c>
      <c r="K14" s="1">
        <v>6074.4489931300004</v>
      </c>
      <c r="P14" s="1" t="s">
        <v>315</v>
      </c>
      <c r="Q14" s="1">
        <v>2647021</v>
      </c>
      <c r="R14" s="1" t="s">
        <v>314</v>
      </c>
      <c r="S14" s="1" t="s">
        <v>316</v>
      </c>
      <c r="T14" s="1" t="s">
        <v>113</v>
      </c>
      <c r="U14" s="1">
        <v>100</v>
      </c>
      <c r="X14" s="1" t="s">
        <v>317</v>
      </c>
      <c r="Z14" s="1" t="s">
        <v>318</v>
      </c>
      <c r="AA14" s="1" t="s">
        <v>116</v>
      </c>
      <c r="AB14" s="1" t="s">
        <v>319</v>
      </c>
      <c r="AC14" s="1" t="s">
        <v>118</v>
      </c>
      <c r="AD14" s="1" t="s">
        <v>248</v>
      </c>
      <c r="AE14" s="1" t="s">
        <v>249</v>
      </c>
      <c r="AF14" s="1" t="s">
        <v>250</v>
      </c>
      <c r="AG14" s="1" t="s">
        <v>183</v>
      </c>
      <c r="AH14" s="1" t="s">
        <v>257</v>
      </c>
      <c r="AI14" s="1" t="s">
        <v>320</v>
      </c>
      <c r="AJ14" s="1" t="s">
        <v>321</v>
      </c>
      <c r="AL14" s="1">
        <v>0</v>
      </c>
      <c r="AM14" s="1">
        <v>0</v>
      </c>
      <c r="AP14" s="1" t="s">
        <v>322</v>
      </c>
      <c r="AQ14" s="1" t="s">
        <v>188</v>
      </c>
      <c r="AR14" s="1" t="s">
        <v>115</v>
      </c>
      <c r="AS14" s="1" t="s">
        <v>116</v>
      </c>
      <c r="AT14" s="1" t="s">
        <v>126</v>
      </c>
      <c r="AU14" s="2" t="s">
        <v>323</v>
      </c>
      <c r="AV14" s="1" t="s">
        <v>128</v>
      </c>
      <c r="AW14" s="1" t="s">
        <v>129</v>
      </c>
      <c r="AZ14" s="1" t="s">
        <v>253</v>
      </c>
      <c r="BC14" s="1" t="s">
        <v>324</v>
      </c>
      <c r="BD14" s="1">
        <v>39539</v>
      </c>
      <c r="BE14" s="1" t="s">
        <v>174</v>
      </c>
      <c r="BF14" s="1">
        <v>17.021000000000001</v>
      </c>
      <c r="BG14" s="1">
        <v>0</v>
      </c>
      <c r="BH14" s="1">
        <v>741434.76</v>
      </c>
      <c r="BI14" s="1">
        <v>741434.76</v>
      </c>
      <c r="BJ14" s="1">
        <v>0</v>
      </c>
      <c r="BL14" s="1" t="s">
        <v>231</v>
      </c>
      <c r="BO14" s="1" t="s">
        <v>136</v>
      </c>
      <c r="BP14" s="1" t="s">
        <v>137</v>
      </c>
      <c r="BQ14" s="1">
        <v>0</v>
      </c>
      <c r="BR14" s="1">
        <v>0</v>
      </c>
      <c r="BT14" s="1" t="s">
        <v>231</v>
      </c>
      <c r="BW14" s="1">
        <v>0</v>
      </c>
      <c r="BX14" s="1">
        <v>0</v>
      </c>
      <c r="BY14" s="1">
        <v>0</v>
      </c>
      <c r="BZ14" s="1" t="s">
        <v>139</v>
      </c>
      <c r="CA14" s="1">
        <v>39708</v>
      </c>
      <c r="CB14" s="1" t="s">
        <v>140</v>
      </c>
      <c r="CC14" s="1">
        <v>2019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2018</v>
      </c>
      <c r="CP14" s="4">
        <v>0</v>
      </c>
      <c r="CQ14" s="4">
        <v>0</v>
      </c>
      <c r="CR14" s="4">
        <v>0</v>
      </c>
      <c r="CS14" s="4">
        <v>741000</v>
      </c>
      <c r="CT14" s="4">
        <v>0</v>
      </c>
      <c r="CU14" s="4">
        <v>0</v>
      </c>
      <c r="CV14" s="4">
        <v>741000</v>
      </c>
      <c r="CW14" s="4">
        <v>0</v>
      </c>
      <c r="CX14" s="4">
        <v>741000</v>
      </c>
      <c r="CY14" s="4">
        <v>0</v>
      </c>
      <c r="CZ14" s="4">
        <v>741000</v>
      </c>
      <c r="DA14" s="1">
        <v>0</v>
      </c>
      <c r="DB14" s="1">
        <v>0</v>
      </c>
      <c r="DE14" s="1">
        <v>0</v>
      </c>
      <c r="DF14" s="3">
        <v>1.0905425084</v>
      </c>
      <c r="DG14" s="5">
        <f t="shared" si="0"/>
        <v>6.4070413512719582E-2</v>
      </c>
      <c r="DH14" s="4">
        <f t="shared" si="1"/>
        <v>0.99941362339149031</v>
      </c>
      <c r="DI14" s="6">
        <f t="shared" si="2"/>
        <v>47476.176412925204</v>
      </c>
      <c r="DJ14" s="6">
        <f t="shared" si="3"/>
        <v>1.5</v>
      </c>
      <c r="DK14" s="7">
        <f t="shared" si="4"/>
        <v>71256.047498856002</v>
      </c>
      <c r="DL14">
        <f>COUNTIF('Impacted Properties'!A:A,Spur_399_West_Alignment!B14)</f>
        <v>0</v>
      </c>
      <c r="DM14" s="7">
        <f t="shared" si="5"/>
        <v>67000</v>
      </c>
      <c r="DN14" s="7">
        <f t="shared" si="6"/>
        <v>138300</v>
      </c>
    </row>
    <row r="15" spans="1:118" ht="30" x14ac:dyDescent="0.25">
      <c r="A15" s="1">
        <v>161615</v>
      </c>
      <c r="B15" s="1">
        <v>1051248</v>
      </c>
      <c r="C15" s="1" t="s">
        <v>325</v>
      </c>
      <c r="H15" s="1">
        <v>948506.85920399998</v>
      </c>
      <c r="I15" s="1">
        <v>4526.7902026800002</v>
      </c>
      <c r="J15" s="1">
        <v>947209.80078100006</v>
      </c>
      <c r="K15" s="1">
        <v>4574.4102280099996</v>
      </c>
      <c r="P15" s="1" t="s">
        <v>326</v>
      </c>
      <c r="Q15" s="1">
        <v>1051248</v>
      </c>
      <c r="R15" s="1" t="s">
        <v>325</v>
      </c>
      <c r="S15" s="1" t="s">
        <v>327</v>
      </c>
      <c r="T15" s="1" t="s">
        <v>113</v>
      </c>
      <c r="U15" s="1">
        <v>100</v>
      </c>
      <c r="V15" s="1" t="s">
        <v>328</v>
      </c>
      <c r="X15" s="1" t="s">
        <v>329</v>
      </c>
      <c r="Z15" s="1" t="s">
        <v>330</v>
      </c>
      <c r="AA15" s="1" t="s">
        <v>331</v>
      </c>
      <c r="AB15" s="1" t="s">
        <v>332</v>
      </c>
      <c r="AC15" s="1" t="s">
        <v>118</v>
      </c>
      <c r="AD15" s="1" t="s">
        <v>263</v>
      </c>
      <c r="AE15" s="1" t="s">
        <v>333</v>
      </c>
      <c r="AF15" s="1" t="s">
        <v>265</v>
      </c>
      <c r="AH15" s="1" t="s">
        <v>184</v>
      </c>
      <c r="AI15" s="1" t="s">
        <v>334</v>
      </c>
      <c r="AL15" s="1">
        <v>0</v>
      </c>
      <c r="AM15" s="1">
        <v>0</v>
      </c>
      <c r="AP15" s="1" t="s">
        <v>335</v>
      </c>
      <c r="AQ15" s="1" t="s">
        <v>336</v>
      </c>
      <c r="AR15" s="1" t="s">
        <v>115</v>
      </c>
      <c r="AS15" s="1" t="s">
        <v>116</v>
      </c>
      <c r="AT15" s="1" t="s">
        <v>126</v>
      </c>
      <c r="AU15" s="2" t="s">
        <v>337</v>
      </c>
      <c r="AV15" s="1" t="s">
        <v>128</v>
      </c>
      <c r="AW15" s="1" t="s">
        <v>129</v>
      </c>
      <c r="AZ15" s="1" t="s">
        <v>253</v>
      </c>
      <c r="BC15" s="1" t="s">
        <v>338</v>
      </c>
      <c r="BD15" s="1">
        <v>43061</v>
      </c>
      <c r="BE15" s="1" t="s">
        <v>174</v>
      </c>
      <c r="BF15" s="1">
        <v>21.722999999999999</v>
      </c>
      <c r="BG15" s="1">
        <v>21.722999999999999</v>
      </c>
      <c r="BH15" s="1">
        <v>946254</v>
      </c>
      <c r="BI15" s="1">
        <v>946254</v>
      </c>
      <c r="BJ15" s="1">
        <v>1375</v>
      </c>
      <c r="BK15" s="1" t="s">
        <v>339</v>
      </c>
      <c r="BL15" s="1" t="s">
        <v>231</v>
      </c>
      <c r="BM15" s="1" t="s">
        <v>255</v>
      </c>
      <c r="BN15" s="1" t="s">
        <v>340</v>
      </c>
      <c r="BO15" s="1" t="s">
        <v>136</v>
      </c>
      <c r="BP15" s="1" t="s">
        <v>137</v>
      </c>
      <c r="BQ15" s="1">
        <v>1970</v>
      </c>
      <c r="BR15" s="1">
        <v>1970</v>
      </c>
      <c r="BT15" s="1" t="s">
        <v>231</v>
      </c>
      <c r="BW15" s="1">
        <v>1</v>
      </c>
      <c r="BX15" s="1">
        <v>175</v>
      </c>
      <c r="BY15" s="1">
        <v>100</v>
      </c>
      <c r="BZ15" s="1" t="s">
        <v>139</v>
      </c>
      <c r="CB15" s="1" t="s">
        <v>140</v>
      </c>
      <c r="CC15" s="1">
        <v>2019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2018</v>
      </c>
      <c r="CP15" s="4">
        <v>0</v>
      </c>
      <c r="CQ15" s="4">
        <v>1353115</v>
      </c>
      <c r="CR15" s="4">
        <v>0</v>
      </c>
      <c r="CS15" s="4">
        <v>2365635</v>
      </c>
      <c r="CT15" s="4">
        <v>0</v>
      </c>
      <c r="CU15" s="4">
        <v>0</v>
      </c>
      <c r="CV15" s="4">
        <v>3718750</v>
      </c>
      <c r="CW15" s="4">
        <v>0</v>
      </c>
      <c r="CX15" s="4">
        <v>3718750</v>
      </c>
      <c r="CY15" s="4">
        <v>0</v>
      </c>
      <c r="CZ15" s="4">
        <v>3718750</v>
      </c>
      <c r="DA15" s="1">
        <v>0</v>
      </c>
      <c r="DB15" s="1">
        <v>0</v>
      </c>
      <c r="DE15" s="1">
        <v>0</v>
      </c>
      <c r="DF15" s="3">
        <v>1.9851786598E-2</v>
      </c>
      <c r="DG15" s="5">
        <f t="shared" si="0"/>
        <v>9.1386015193476594E-4</v>
      </c>
      <c r="DH15" s="4">
        <f t="shared" si="1"/>
        <v>2.5</v>
      </c>
      <c r="DI15" s="6">
        <f t="shared" si="2"/>
        <v>2161.8595605221999</v>
      </c>
      <c r="DJ15" s="6">
        <f t="shared" si="3"/>
        <v>3.375</v>
      </c>
      <c r="DK15" s="7">
        <f t="shared" si="4"/>
        <v>2918.5104067049701</v>
      </c>
      <c r="DL15">
        <f>COUNTIF('Impacted Properties'!A:A,Spur_399_West_Alignment!B15)</f>
        <v>1</v>
      </c>
      <c r="DM15" s="7">
        <f t="shared" si="5"/>
        <v>11000</v>
      </c>
      <c r="DN15" s="7">
        <f t="shared" si="6"/>
        <v>0</v>
      </c>
    </row>
    <row r="16" spans="1:118" ht="30" x14ac:dyDescent="0.25">
      <c r="A16" s="1">
        <v>150853</v>
      </c>
      <c r="B16" s="1">
        <v>2512772</v>
      </c>
      <c r="C16" s="1" t="s">
        <v>341</v>
      </c>
      <c r="D16" s="1">
        <v>39138</v>
      </c>
      <c r="H16" s="1">
        <v>989495.21190400003</v>
      </c>
      <c r="I16" s="1">
        <v>5353.2202524100003</v>
      </c>
      <c r="J16" s="1">
        <v>1008799.08984</v>
      </c>
      <c r="K16" s="1">
        <v>5383.4834484200001</v>
      </c>
      <c r="P16" s="1" t="s">
        <v>342</v>
      </c>
      <c r="Q16" s="1">
        <v>2512772</v>
      </c>
      <c r="R16" s="1" t="s">
        <v>341</v>
      </c>
      <c r="S16" s="1" t="s">
        <v>343</v>
      </c>
      <c r="T16" s="1" t="s">
        <v>113</v>
      </c>
      <c r="U16" s="1">
        <v>100</v>
      </c>
      <c r="V16" s="1" t="s">
        <v>344</v>
      </c>
      <c r="X16" s="1" t="s">
        <v>345</v>
      </c>
      <c r="Z16" s="1" t="s">
        <v>246</v>
      </c>
      <c r="AA16" s="1" t="s">
        <v>116</v>
      </c>
      <c r="AB16" s="1" t="s">
        <v>346</v>
      </c>
      <c r="AC16" s="1" t="s">
        <v>118</v>
      </c>
      <c r="AD16" s="1" t="s">
        <v>248</v>
      </c>
      <c r="AE16" s="1" t="s">
        <v>347</v>
      </c>
      <c r="AF16" s="1" t="s">
        <v>250</v>
      </c>
      <c r="AG16" s="1" t="s">
        <v>183</v>
      </c>
      <c r="AH16" s="1" t="s">
        <v>348</v>
      </c>
      <c r="AI16" s="1" t="s">
        <v>349</v>
      </c>
      <c r="AL16" s="1">
        <v>0</v>
      </c>
      <c r="AM16" s="1">
        <v>0</v>
      </c>
      <c r="AN16" s="1" t="s">
        <v>350</v>
      </c>
      <c r="AP16" s="1" t="s">
        <v>322</v>
      </c>
      <c r="AQ16" s="1" t="s">
        <v>188</v>
      </c>
      <c r="AR16" s="1" t="s">
        <v>115</v>
      </c>
      <c r="AS16" s="1" t="s">
        <v>116</v>
      </c>
      <c r="AT16" s="1" t="s">
        <v>126</v>
      </c>
      <c r="AU16" s="2" t="s">
        <v>351</v>
      </c>
      <c r="AV16" s="1" t="s">
        <v>128</v>
      </c>
      <c r="AW16" s="1" t="s">
        <v>129</v>
      </c>
      <c r="AZ16" s="1" t="s">
        <v>253</v>
      </c>
      <c r="BC16" s="1" t="s">
        <v>352</v>
      </c>
      <c r="BD16" s="1">
        <v>42037</v>
      </c>
      <c r="BE16" s="1" t="s">
        <v>174</v>
      </c>
      <c r="BF16" s="1">
        <v>22.829000000000001</v>
      </c>
      <c r="BG16" s="1">
        <v>0</v>
      </c>
      <c r="BH16" s="1">
        <v>994431.24</v>
      </c>
      <c r="BI16" s="1">
        <v>994431.24</v>
      </c>
      <c r="BJ16" s="1">
        <v>321982</v>
      </c>
      <c r="BL16" s="1" t="s">
        <v>353</v>
      </c>
      <c r="BM16" s="1" t="s">
        <v>354</v>
      </c>
      <c r="BN16" s="1" t="s">
        <v>355</v>
      </c>
      <c r="BO16" s="1" t="s">
        <v>136</v>
      </c>
      <c r="BP16" s="1" t="s">
        <v>137</v>
      </c>
      <c r="BQ16" s="1">
        <v>2001</v>
      </c>
      <c r="BR16" s="1">
        <v>2001</v>
      </c>
      <c r="BT16" s="1" t="s">
        <v>353</v>
      </c>
      <c r="BW16" s="1">
        <v>1</v>
      </c>
      <c r="BX16" s="1">
        <v>348</v>
      </c>
      <c r="BY16" s="1">
        <v>100</v>
      </c>
      <c r="BZ16" s="1" t="s">
        <v>139</v>
      </c>
      <c r="CA16" s="1">
        <v>37629</v>
      </c>
      <c r="CB16" s="1" t="s">
        <v>140</v>
      </c>
      <c r="CC16" s="1">
        <v>2019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2018</v>
      </c>
      <c r="CP16" s="4">
        <v>0</v>
      </c>
      <c r="CQ16" s="4">
        <v>29786719</v>
      </c>
      <c r="CR16" s="4">
        <v>0</v>
      </c>
      <c r="CS16" s="4">
        <v>5966587</v>
      </c>
      <c r="CT16" s="4">
        <v>0</v>
      </c>
      <c r="CU16" s="4">
        <v>0</v>
      </c>
      <c r="CV16" s="4">
        <v>35753306</v>
      </c>
      <c r="CW16" s="4">
        <v>0</v>
      </c>
      <c r="CX16" s="4">
        <v>35753306</v>
      </c>
      <c r="CY16" s="4">
        <v>0</v>
      </c>
      <c r="CZ16" s="4">
        <v>35753306</v>
      </c>
      <c r="DA16" s="1">
        <v>0</v>
      </c>
      <c r="DB16" s="1">
        <v>0</v>
      </c>
      <c r="DE16" s="1">
        <v>0</v>
      </c>
      <c r="DF16" s="3">
        <v>0.17969299250599999</v>
      </c>
      <c r="DG16" s="5">
        <f t="shared" si="0"/>
        <v>7.8712599109027996E-3</v>
      </c>
      <c r="DH16" s="4">
        <f t="shared" si="1"/>
        <v>5.9999995575360243</v>
      </c>
      <c r="DI16" s="6">
        <f t="shared" si="2"/>
        <v>46964.557058013801</v>
      </c>
      <c r="DJ16" s="6">
        <f t="shared" si="3"/>
        <v>8.0999994026736335</v>
      </c>
      <c r="DK16" s="7">
        <f t="shared" si="4"/>
        <v>63402.152028318626</v>
      </c>
      <c r="DL16">
        <f>COUNTIF('Impacted Properties'!A:A,Spur_399_West_Alignment!B16)</f>
        <v>1</v>
      </c>
      <c r="DM16" s="7">
        <f t="shared" si="5"/>
        <v>67000</v>
      </c>
      <c r="DN16" s="7">
        <f t="shared" si="6"/>
        <v>0</v>
      </c>
    </row>
    <row r="17" spans="1:118" ht="30" x14ac:dyDescent="0.25">
      <c r="A17" s="1">
        <v>156461</v>
      </c>
      <c r="B17" s="1">
        <v>2607028</v>
      </c>
      <c r="C17" s="1" t="s">
        <v>356</v>
      </c>
      <c r="D17" s="1">
        <v>39005</v>
      </c>
      <c r="H17" s="1">
        <v>3042496.4824299999</v>
      </c>
      <c r="I17" s="1">
        <v>8902.3203403900006</v>
      </c>
      <c r="J17" s="1">
        <v>3073090.3691400001</v>
      </c>
      <c r="K17" s="1">
        <v>8971.0302052200004</v>
      </c>
      <c r="N17" s="1" t="s">
        <v>152</v>
      </c>
      <c r="O17" s="1">
        <v>43412</v>
      </c>
      <c r="P17" s="1" t="s">
        <v>357</v>
      </c>
      <c r="Q17" s="1">
        <v>2607028</v>
      </c>
      <c r="R17" s="1" t="s">
        <v>356</v>
      </c>
      <c r="S17" s="1" t="s">
        <v>112</v>
      </c>
      <c r="T17" s="1" t="s">
        <v>113</v>
      </c>
      <c r="U17" s="1">
        <v>100</v>
      </c>
      <c r="X17" s="1" t="s">
        <v>114</v>
      </c>
      <c r="Z17" s="1" t="s">
        <v>115</v>
      </c>
      <c r="AA17" s="1" t="s">
        <v>116</v>
      </c>
      <c r="AB17" s="1" t="s">
        <v>117</v>
      </c>
      <c r="AC17" s="1" t="s">
        <v>118</v>
      </c>
      <c r="AD17" s="1" t="s">
        <v>358</v>
      </c>
      <c r="AE17" s="1" t="s">
        <v>359</v>
      </c>
      <c r="AF17" s="1" t="s">
        <v>360</v>
      </c>
      <c r="AG17" s="1" t="s">
        <v>183</v>
      </c>
      <c r="AH17" s="1" t="s">
        <v>184</v>
      </c>
      <c r="AI17" s="1" t="s">
        <v>361</v>
      </c>
      <c r="AL17" s="1">
        <v>0</v>
      </c>
      <c r="AM17" s="1">
        <v>0</v>
      </c>
      <c r="AP17" s="1" t="s">
        <v>322</v>
      </c>
      <c r="AQ17" s="1" t="s">
        <v>188</v>
      </c>
      <c r="AR17" s="1" t="s">
        <v>115</v>
      </c>
      <c r="AS17" s="1" t="s">
        <v>116</v>
      </c>
      <c r="AT17" s="1" t="s">
        <v>126</v>
      </c>
      <c r="AU17" s="2" t="s">
        <v>323</v>
      </c>
      <c r="AV17" s="1" t="s">
        <v>128</v>
      </c>
      <c r="AW17" s="1" t="s">
        <v>129</v>
      </c>
      <c r="AY17" s="1" t="s">
        <v>131</v>
      </c>
      <c r="AZ17" s="1" t="s">
        <v>253</v>
      </c>
      <c r="BC17" s="1" t="s">
        <v>362</v>
      </c>
      <c r="BD17" s="1">
        <v>43262</v>
      </c>
      <c r="BE17" s="1" t="s">
        <v>218</v>
      </c>
      <c r="BF17" s="1">
        <v>69.381</v>
      </c>
      <c r="BG17" s="1">
        <v>3619.6673999999998</v>
      </c>
      <c r="BH17" s="1">
        <v>3022236.36</v>
      </c>
      <c r="BI17" s="1">
        <v>3022236.36</v>
      </c>
      <c r="BJ17" s="1">
        <v>0</v>
      </c>
      <c r="BL17" s="1" t="s">
        <v>231</v>
      </c>
      <c r="BO17" s="1" t="s">
        <v>136</v>
      </c>
      <c r="BP17" s="1" t="s">
        <v>137</v>
      </c>
      <c r="BQ17" s="1">
        <v>0</v>
      </c>
      <c r="BR17" s="1">
        <v>0</v>
      </c>
      <c r="BT17" s="1" t="s">
        <v>231</v>
      </c>
      <c r="BW17" s="1">
        <v>0</v>
      </c>
      <c r="BX17" s="1">
        <v>0</v>
      </c>
      <c r="BY17" s="1">
        <v>0</v>
      </c>
      <c r="BZ17" s="1" t="s">
        <v>139</v>
      </c>
      <c r="CA17" s="1">
        <v>38939</v>
      </c>
      <c r="CB17" s="1" t="s">
        <v>140</v>
      </c>
      <c r="CC17" s="1">
        <v>2019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1">
        <v>2018</v>
      </c>
      <c r="CP17" s="4">
        <v>0</v>
      </c>
      <c r="CQ17" s="4">
        <v>0</v>
      </c>
      <c r="CR17" s="4">
        <v>138762</v>
      </c>
      <c r="CS17" s="4">
        <v>0</v>
      </c>
      <c r="CT17" s="4">
        <v>0</v>
      </c>
      <c r="CU17" s="4">
        <v>0</v>
      </c>
      <c r="CV17" s="4">
        <v>138762</v>
      </c>
      <c r="CW17" s="4">
        <v>0</v>
      </c>
      <c r="CX17" s="4">
        <v>138762</v>
      </c>
      <c r="CY17" s="4">
        <v>0</v>
      </c>
      <c r="CZ17" s="4">
        <v>138762</v>
      </c>
      <c r="DA17" s="1">
        <v>0</v>
      </c>
      <c r="DB17" s="1">
        <v>0</v>
      </c>
      <c r="DE17" s="1">
        <v>0</v>
      </c>
      <c r="DF17" s="3">
        <v>0.156078062544</v>
      </c>
      <c r="DG17" s="5">
        <f t="shared" si="0"/>
        <v>2.2495793162969689E-3</v>
      </c>
      <c r="DH17" s="4">
        <f t="shared" si="1"/>
        <v>4.5913682277318645E-2</v>
      </c>
      <c r="DI17" s="6">
        <f t="shared" si="2"/>
        <v>312.15612508800001</v>
      </c>
      <c r="DJ17" s="6">
        <f t="shared" si="3"/>
        <v>1.5</v>
      </c>
      <c r="DK17" s="7">
        <f t="shared" si="4"/>
        <v>10198.14060662496</v>
      </c>
      <c r="DL17">
        <f>COUNTIF('Impacted Properties'!A:A,Spur_399_West_Alignment!B17)</f>
        <v>0</v>
      </c>
      <c r="DM17" s="7">
        <f t="shared" si="5"/>
        <v>67000</v>
      </c>
      <c r="DN17" s="7">
        <f t="shared" si="6"/>
        <v>77200</v>
      </c>
    </row>
    <row r="18" spans="1:118" ht="30" x14ac:dyDescent="0.25">
      <c r="A18" s="1">
        <v>175494</v>
      </c>
      <c r="B18" s="1">
        <v>2623669</v>
      </c>
      <c r="C18" s="1" t="s">
        <v>363</v>
      </c>
      <c r="D18" s="1">
        <v>39187</v>
      </c>
      <c r="H18" s="1">
        <v>1484792.44722</v>
      </c>
      <c r="I18" s="1">
        <v>5670.2697670699999</v>
      </c>
      <c r="J18" s="1">
        <v>1484792.4355500001</v>
      </c>
      <c r="K18" s="1">
        <v>5670.2697670699999</v>
      </c>
      <c r="P18" s="1" t="s">
        <v>364</v>
      </c>
      <c r="Q18" s="1">
        <v>2623669</v>
      </c>
      <c r="R18" s="1" t="s">
        <v>363</v>
      </c>
      <c r="S18" s="1" t="s">
        <v>365</v>
      </c>
      <c r="T18" s="1" t="s">
        <v>113</v>
      </c>
      <c r="U18" s="1">
        <v>100</v>
      </c>
      <c r="X18" s="1" t="s">
        <v>366</v>
      </c>
      <c r="Z18" s="1" t="s">
        <v>367</v>
      </c>
      <c r="AA18" s="1" t="s">
        <v>368</v>
      </c>
      <c r="AB18" s="1" t="s">
        <v>369</v>
      </c>
      <c r="AC18" s="1" t="s">
        <v>118</v>
      </c>
      <c r="AD18" s="1" t="s">
        <v>119</v>
      </c>
      <c r="AE18" s="1" t="s">
        <v>120</v>
      </c>
      <c r="AF18" s="1" t="s">
        <v>121</v>
      </c>
      <c r="AH18" s="1" t="s">
        <v>370</v>
      </c>
      <c r="AI18" s="1" t="s">
        <v>371</v>
      </c>
      <c r="AL18" s="1">
        <v>0</v>
      </c>
      <c r="AM18" s="1">
        <v>0</v>
      </c>
      <c r="AR18" s="1" t="s">
        <v>115</v>
      </c>
      <c r="AS18" s="1" t="s">
        <v>116</v>
      </c>
      <c r="AT18" s="1" t="s">
        <v>126</v>
      </c>
      <c r="AU18" s="2" t="s">
        <v>198</v>
      </c>
      <c r="AV18" s="1" t="s">
        <v>128</v>
      </c>
      <c r="AW18" s="1" t="s">
        <v>129</v>
      </c>
      <c r="AX18" s="1" t="s">
        <v>130</v>
      </c>
      <c r="AZ18" s="1" t="s">
        <v>132</v>
      </c>
      <c r="BC18" s="1" t="s">
        <v>372</v>
      </c>
      <c r="BD18" s="1">
        <v>39121</v>
      </c>
      <c r="BE18" s="1" t="s">
        <v>218</v>
      </c>
      <c r="BF18" s="1">
        <v>32.328499999999998</v>
      </c>
      <c r="BG18" s="1">
        <v>0</v>
      </c>
      <c r="BH18" s="1">
        <v>1408229.46</v>
      </c>
      <c r="BI18" s="1">
        <v>1408229.46</v>
      </c>
      <c r="BJ18" s="1">
        <v>0</v>
      </c>
      <c r="BK18" s="1" t="s">
        <v>119</v>
      </c>
      <c r="BL18" s="1" t="s">
        <v>199</v>
      </c>
      <c r="BO18" s="1" t="s">
        <v>136</v>
      </c>
      <c r="BP18" s="1" t="s">
        <v>113</v>
      </c>
      <c r="BQ18" s="1">
        <v>0</v>
      </c>
      <c r="BR18" s="1">
        <v>0</v>
      </c>
      <c r="BT18" s="1" t="s">
        <v>200</v>
      </c>
      <c r="BW18" s="1">
        <v>0</v>
      </c>
      <c r="BX18" s="1">
        <v>0</v>
      </c>
      <c r="BY18" s="1">
        <v>0</v>
      </c>
      <c r="BZ18" s="1" t="s">
        <v>139</v>
      </c>
      <c r="CA18" s="1">
        <v>39143</v>
      </c>
      <c r="CB18" s="1" t="s">
        <v>140</v>
      </c>
      <c r="CC18" s="1">
        <v>2019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0</v>
      </c>
      <c r="CN18" s="1">
        <v>0</v>
      </c>
      <c r="CO18" s="1">
        <v>2018</v>
      </c>
      <c r="CP18" s="4">
        <v>0</v>
      </c>
      <c r="CQ18" s="4">
        <v>0</v>
      </c>
      <c r="CR18" s="4">
        <v>0</v>
      </c>
      <c r="CS18" s="4">
        <v>0</v>
      </c>
      <c r="CT18" s="4">
        <v>5237</v>
      </c>
      <c r="CU18" s="4">
        <v>4928803</v>
      </c>
      <c r="CV18" s="4">
        <v>4928803</v>
      </c>
      <c r="CW18" s="4">
        <v>4923566</v>
      </c>
      <c r="CX18" s="4">
        <v>5237</v>
      </c>
      <c r="CY18" s="4">
        <v>0</v>
      </c>
      <c r="CZ18" s="4">
        <v>5237</v>
      </c>
      <c r="DA18" s="1">
        <v>2007</v>
      </c>
      <c r="DB18" s="1">
        <v>2583573</v>
      </c>
      <c r="DD18" s="1" t="s">
        <v>196</v>
      </c>
      <c r="DE18" s="1">
        <v>110.045</v>
      </c>
      <c r="DF18" s="3">
        <v>2.24625258391</v>
      </c>
      <c r="DG18" s="5">
        <f t="shared" si="0"/>
        <v>6.9482115901139854E-2</v>
      </c>
      <c r="DH18" s="4">
        <f t="shared" si="1"/>
        <v>3.49999992188773</v>
      </c>
      <c r="DI18" s="6">
        <f t="shared" si="2"/>
        <v>342463.66129988583</v>
      </c>
      <c r="DJ18" s="6">
        <f t="shared" si="3"/>
        <v>4.7249998945484357</v>
      </c>
      <c r="DK18" s="7">
        <f t="shared" si="4"/>
        <v>462325.94275484595</v>
      </c>
      <c r="DL18">
        <f>COUNTIF('Impacted Properties'!A:A,Spur_399_West_Alignment!B18)</f>
        <v>0</v>
      </c>
      <c r="DM18" s="7">
        <f t="shared" si="5"/>
        <v>67000</v>
      </c>
      <c r="DN18" s="7">
        <f t="shared" si="6"/>
        <v>529400</v>
      </c>
    </row>
    <row r="19" spans="1:118" ht="30" x14ac:dyDescent="0.25">
      <c r="A19" s="1">
        <v>166973</v>
      </c>
      <c r="B19" s="1">
        <v>2681477</v>
      </c>
      <c r="C19" s="1" t="s">
        <v>373</v>
      </c>
      <c r="H19" s="1">
        <v>668752.48395400005</v>
      </c>
      <c r="I19" s="1">
        <v>3938.8575629299999</v>
      </c>
      <c r="J19" s="1">
        <v>672306.085938</v>
      </c>
      <c r="K19" s="1">
        <v>3945.7419157899999</v>
      </c>
      <c r="P19" s="1" t="s">
        <v>374</v>
      </c>
      <c r="Q19" s="1">
        <v>2681477</v>
      </c>
      <c r="R19" s="1" t="s">
        <v>373</v>
      </c>
      <c r="S19" s="1" t="s">
        <v>375</v>
      </c>
      <c r="T19" s="1" t="s">
        <v>113</v>
      </c>
      <c r="U19" s="1">
        <v>100</v>
      </c>
      <c r="X19" s="1" t="s">
        <v>376</v>
      </c>
      <c r="Z19" s="1" t="s">
        <v>377</v>
      </c>
      <c r="AA19" s="1" t="s">
        <v>116</v>
      </c>
      <c r="AB19" s="1" t="s">
        <v>378</v>
      </c>
      <c r="AC19" s="1" t="s">
        <v>118</v>
      </c>
      <c r="AD19" s="1" t="s">
        <v>379</v>
      </c>
      <c r="AE19" s="1" t="s">
        <v>380</v>
      </c>
      <c r="AF19" s="1" t="s">
        <v>381</v>
      </c>
      <c r="AG19" s="1" t="s">
        <v>183</v>
      </c>
      <c r="AH19" s="1" t="s">
        <v>184</v>
      </c>
      <c r="AI19" s="1" t="s">
        <v>382</v>
      </c>
      <c r="AL19" s="1">
        <v>0</v>
      </c>
      <c r="AM19" s="1">
        <v>0</v>
      </c>
      <c r="AP19" s="1" t="s">
        <v>383</v>
      </c>
      <c r="AR19" s="1" t="s">
        <v>115</v>
      </c>
      <c r="AS19" s="1" t="s">
        <v>116</v>
      </c>
      <c r="AT19" s="1" t="s">
        <v>126</v>
      </c>
      <c r="AU19" s="2" t="s">
        <v>384</v>
      </c>
      <c r="AV19" s="1" t="s">
        <v>128</v>
      </c>
      <c r="AW19" s="1" t="s">
        <v>129</v>
      </c>
      <c r="AX19" s="1" t="s">
        <v>171</v>
      </c>
      <c r="AZ19" s="1" t="s">
        <v>172</v>
      </c>
      <c r="BC19" s="1" t="s">
        <v>385</v>
      </c>
      <c r="BD19" s="1">
        <v>41210</v>
      </c>
      <c r="BE19" s="1" t="s">
        <v>218</v>
      </c>
      <c r="BF19" s="1">
        <v>15.261900000000001</v>
      </c>
      <c r="BG19" s="1">
        <v>0</v>
      </c>
      <c r="BH19" s="1">
        <v>664808.36</v>
      </c>
      <c r="BI19" s="1">
        <v>664808.36</v>
      </c>
      <c r="BJ19" s="1">
        <v>0</v>
      </c>
      <c r="BK19" s="1" t="s">
        <v>386</v>
      </c>
      <c r="BL19" s="1" t="s">
        <v>256</v>
      </c>
      <c r="BN19" s="1" t="s">
        <v>386</v>
      </c>
      <c r="BO19" s="1" t="s">
        <v>136</v>
      </c>
      <c r="BP19" s="1" t="s">
        <v>113</v>
      </c>
      <c r="BQ19" s="1">
        <v>0</v>
      </c>
      <c r="BR19" s="1">
        <v>0</v>
      </c>
      <c r="BT19" s="1" t="s">
        <v>256</v>
      </c>
      <c r="BW19" s="1">
        <v>0</v>
      </c>
      <c r="BX19" s="1">
        <v>0</v>
      </c>
      <c r="BY19" s="1">
        <v>0</v>
      </c>
      <c r="BZ19" s="1" t="s">
        <v>139</v>
      </c>
      <c r="CA19" s="1">
        <v>41158</v>
      </c>
      <c r="CB19" s="1" t="s">
        <v>140</v>
      </c>
      <c r="CC19" s="1">
        <v>2019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1">
        <v>2018</v>
      </c>
      <c r="CP19" s="4">
        <v>0</v>
      </c>
      <c r="CQ19" s="4">
        <v>0</v>
      </c>
      <c r="CR19" s="4">
        <v>0</v>
      </c>
      <c r="CS19" s="4">
        <v>1236481</v>
      </c>
      <c r="CT19" s="4">
        <v>0</v>
      </c>
      <c r="CU19" s="4">
        <v>0</v>
      </c>
      <c r="CV19" s="4">
        <v>1236481</v>
      </c>
      <c r="CW19" s="4">
        <v>0</v>
      </c>
      <c r="CX19" s="4">
        <v>1236481</v>
      </c>
      <c r="CY19" s="4">
        <v>0</v>
      </c>
      <c r="CZ19" s="4">
        <v>1236481</v>
      </c>
      <c r="DA19" s="1">
        <v>0</v>
      </c>
      <c r="DB19" s="1">
        <v>0</v>
      </c>
      <c r="DE19" s="1">
        <v>0</v>
      </c>
      <c r="DF19" s="3">
        <v>1.4772590451200001</v>
      </c>
      <c r="DG19" s="5">
        <f t="shared" si="0"/>
        <v>9.6793915174934325E-2</v>
      </c>
      <c r="DH19" s="4">
        <f t="shared" si="1"/>
        <v>1.8599059133371909</v>
      </c>
      <c r="DI19" s="6">
        <f t="shared" si="2"/>
        <v>119683.83702941798</v>
      </c>
      <c r="DJ19" s="6">
        <f t="shared" si="3"/>
        <v>2.5108729830052079</v>
      </c>
      <c r="DK19" s="7">
        <f t="shared" si="4"/>
        <v>161573.17998971429</v>
      </c>
      <c r="DL19">
        <f>COUNTIF('Impacted Properties'!A:A,Spur_399_West_Alignment!B19)</f>
        <v>1</v>
      </c>
      <c r="DM19" s="7">
        <f t="shared" si="5"/>
        <v>67000</v>
      </c>
      <c r="DN19" s="7">
        <f t="shared" si="6"/>
        <v>0</v>
      </c>
    </row>
    <row r="20" spans="1:118" x14ac:dyDescent="0.25">
      <c r="A20" s="1">
        <v>183869</v>
      </c>
      <c r="B20" s="1">
        <v>2557479</v>
      </c>
      <c r="C20" s="1" t="s">
        <v>387</v>
      </c>
      <c r="H20" s="1">
        <v>1688319.0736700001</v>
      </c>
      <c r="I20" s="1">
        <v>5469.1829426599998</v>
      </c>
      <c r="J20" s="1">
        <v>1697011.2558599999</v>
      </c>
      <c r="K20" s="1">
        <v>5474.1972337300003</v>
      </c>
      <c r="P20" s="1" t="s">
        <v>388</v>
      </c>
      <c r="Q20" s="1">
        <v>2557479</v>
      </c>
      <c r="R20" s="1" t="s">
        <v>387</v>
      </c>
      <c r="S20" s="1" t="s">
        <v>112</v>
      </c>
      <c r="T20" s="1" t="s">
        <v>113</v>
      </c>
      <c r="U20" s="1">
        <v>100</v>
      </c>
      <c r="X20" s="1" t="s">
        <v>114</v>
      </c>
      <c r="Z20" s="1" t="s">
        <v>115</v>
      </c>
      <c r="AA20" s="1" t="s">
        <v>116</v>
      </c>
      <c r="AB20" s="1" t="s">
        <v>117</v>
      </c>
      <c r="AC20" s="1" t="s">
        <v>118</v>
      </c>
      <c r="AD20" s="1" t="s">
        <v>224</v>
      </c>
      <c r="AE20" s="1" t="s">
        <v>225</v>
      </c>
      <c r="AF20" s="1" t="s">
        <v>226</v>
      </c>
      <c r="AG20" s="1" t="s">
        <v>227</v>
      </c>
      <c r="AH20" s="1" t="s">
        <v>389</v>
      </c>
      <c r="AI20" s="1" t="s">
        <v>390</v>
      </c>
      <c r="AL20" s="1">
        <v>0</v>
      </c>
      <c r="AM20" s="1">
        <v>0</v>
      </c>
      <c r="AV20" s="1" t="s">
        <v>128</v>
      </c>
      <c r="AW20" s="1" t="s">
        <v>129</v>
      </c>
      <c r="AX20" s="1" t="s">
        <v>130</v>
      </c>
      <c r="AY20" s="1" t="s">
        <v>131</v>
      </c>
      <c r="AZ20" s="1" t="s">
        <v>132</v>
      </c>
      <c r="BD20" s="1">
        <v>43182</v>
      </c>
      <c r="BE20" s="1" t="s">
        <v>133</v>
      </c>
      <c r="BF20" s="1">
        <v>39.177</v>
      </c>
      <c r="BG20" s="1">
        <v>3619.6673999999998</v>
      </c>
      <c r="BH20" s="1">
        <v>1706550.12</v>
      </c>
      <c r="BI20" s="1">
        <v>1706550.12</v>
      </c>
      <c r="BJ20" s="1">
        <v>0</v>
      </c>
      <c r="BK20" s="1" t="s">
        <v>134</v>
      </c>
      <c r="BL20" s="1" t="s">
        <v>135</v>
      </c>
      <c r="BO20" s="1" t="s">
        <v>136</v>
      </c>
      <c r="BP20" s="1" t="s">
        <v>137</v>
      </c>
      <c r="BQ20" s="1">
        <v>0</v>
      </c>
      <c r="BR20" s="1">
        <v>0</v>
      </c>
      <c r="BT20" s="1" t="s">
        <v>190</v>
      </c>
      <c r="BW20" s="1">
        <v>0</v>
      </c>
      <c r="BX20" s="1">
        <v>0</v>
      </c>
      <c r="BY20" s="1">
        <v>0</v>
      </c>
      <c r="BZ20" s="1" t="s">
        <v>139</v>
      </c>
      <c r="CA20" s="1">
        <v>38232</v>
      </c>
      <c r="CB20" s="1" t="s">
        <v>140</v>
      </c>
      <c r="CC20" s="1">
        <v>2019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0</v>
      </c>
      <c r="CM20" s="1">
        <v>0</v>
      </c>
      <c r="CN20" s="1">
        <v>0</v>
      </c>
      <c r="CO20" s="1">
        <v>2018</v>
      </c>
      <c r="CP20" s="4">
        <v>0</v>
      </c>
      <c r="CQ20" s="4">
        <v>0</v>
      </c>
      <c r="CR20" s="4">
        <v>0</v>
      </c>
      <c r="CS20" s="4">
        <v>235062</v>
      </c>
      <c r="CT20" s="4">
        <v>0</v>
      </c>
      <c r="CU20" s="4">
        <v>0</v>
      </c>
      <c r="CV20" s="4">
        <v>235062</v>
      </c>
      <c r="CW20" s="4">
        <v>0</v>
      </c>
      <c r="CX20" s="4">
        <v>235062</v>
      </c>
      <c r="CY20" s="4">
        <v>0</v>
      </c>
      <c r="CZ20" s="4">
        <v>235062</v>
      </c>
      <c r="DA20" s="1">
        <v>2004</v>
      </c>
      <c r="DB20" s="1">
        <v>2120794</v>
      </c>
      <c r="DC20" s="1" t="s">
        <v>227</v>
      </c>
      <c r="DD20" s="1" t="s">
        <v>391</v>
      </c>
      <c r="DE20" s="1">
        <v>41.4</v>
      </c>
      <c r="DF20" s="3">
        <v>9.1796085254200008</v>
      </c>
      <c r="DG20" s="5">
        <f t="shared" si="0"/>
        <v>0.23431116536284047</v>
      </c>
      <c r="DH20" s="4">
        <f t="shared" si="1"/>
        <v>0.13774104683195593</v>
      </c>
      <c r="DI20" s="6">
        <f t="shared" si="2"/>
        <v>55077.651152520011</v>
      </c>
      <c r="DJ20" s="6">
        <f t="shared" si="3"/>
        <v>1.5</v>
      </c>
      <c r="DK20" s="7">
        <f t="shared" si="4"/>
        <v>599795.62105094281</v>
      </c>
      <c r="DL20">
        <f>COUNTIF('Impacted Properties'!A:A,Spur_399_West_Alignment!B20)</f>
        <v>0</v>
      </c>
      <c r="DM20" s="7">
        <f t="shared" si="5"/>
        <v>67000</v>
      </c>
      <c r="DN20" s="7">
        <f t="shared" si="6"/>
        <v>666800</v>
      </c>
    </row>
    <row r="21" spans="1:118" ht="30" x14ac:dyDescent="0.25">
      <c r="A21" s="1">
        <v>190020</v>
      </c>
      <c r="B21" s="1">
        <v>2743149</v>
      </c>
      <c r="C21" s="1" t="s">
        <v>392</v>
      </c>
      <c r="G21" s="1" t="s">
        <v>393</v>
      </c>
      <c r="H21" s="1">
        <v>3476536.7845399999</v>
      </c>
      <c r="I21" s="1">
        <v>7437.6129337700004</v>
      </c>
      <c r="J21" s="1">
        <v>3710640.5097699999</v>
      </c>
      <c r="K21" s="1">
        <v>8519.1762439100003</v>
      </c>
      <c r="P21" s="1" t="s">
        <v>394</v>
      </c>
      <c r="Q21" s="1">
        <v>2743149</v>
      </c>
      <c r="R21" s="1" t="s">
        <v>392</v>
      </c>
      <c r="S21" s="1" t="s">
        <v>395</v>
      </c>
      <c r="T21" s="1" t="s">
        <v>113</v>
      </c>
      <c r="U21" s="1">
        <v>100</v>
      </c>
      <c r="V21" s="1" t="s">
        <v>396</v>
      </c>
      <c r="W21" s="1" t="s">
        <v>234</v>
      </c>
      <c r="X21" s="1" t="s">
        <v>397</v>
      </c>
      <c r="Z21" s="1" t="s">
        <v>115</v>
      </c>
      <c r="AA21" s="1" t="s">
        <v>116</v>
      </c>
      <c r="AB21" s="1" t="s">
        <v>398</v>
      </c>
      <c r="AC21" s="1" t="s">
        <v>118</v>
      </c>
      <c r="AD21" s="1" t="s">
        <v>399</v>
      </c>
      <c r="AE21" s="1" t="s">
        <v>400</v>
      </c>
      <c r="AF21" s="1" t="s">
        <v>401</v>
      </c>
      <c r="AG21" s="1" t="s">
        <v>183</v>
      </c>
      <c r="AH21" s="1" t="s">
        <v>402</v>
      </c>
      <c r="AI21" s="1" t="s">
        <v>403</v>
      </c>
      <c r="AJ21" s="1" t="s">
        <v>404</v>
      </c>
      <c r="AL21" s="1">
        <v>0</v>
      </c>
      <c r="AM21" s="1">
        <v>0</v>
      </c>
      <c r="AN21" s="1" t="s">
        <v>405</v>
      </c>
      <c r="AP21" s="1" t="s">
        <v>406</v>
      </c>
      <c r="AQ21" s="1" t="s">
        <v>169</v>
      </c>
      <c r="AR21" s="1" t="s">
        <v>115</v>
      </c>
      <c r="AS21" s="1" t="s">
        <v>116</v>
      </c>
      <c r="AT21" s="1" t="s">
        <v>126</v>
      </c>
      <c r="AU21" s="2" t="s">
        <v>407</v>
      </c>
      <c r="AV21" s="1" t="s">
        <v>128</v>
      </c>
      <c r="AW21" s="1" t="s">
        <v>129</v>
      </c>
      <c r="AX21" s="1" t="s">
        <v>130</v>
      </c>
      <c r="AZ21" s="1" t="s">
        <v>132</v>
      </c>
      <c r="BA21" s="1" t="s">
        <v>408</v>
      </c>
      <c r="BB21" s="1" t="s">
        <v>409</v>
      </c>
      <c r="BC21" s="1" t="s">
        <v>410</v>
      </c>
      <c r="BD21" s="1">
        <v>42628</v>
      </c>
      <c r="BE21" s="1" t="s">
        <v>297</v>
      </c>
      <c r="BF21" s="1">
        <v>85.242400000000004</v>
      </c>
      <c r="BG21" s="1">
        <v>0</v>
      </c>
      <c r="BH21" s="1">
        <v>3713158.94</v>
      </c>
      <c r="BI21" s="1">
        <v>3713158.94</v>
      </c>
      <c r="BJ21" s="1">
        <v>1598596</v>
      </c>
      <c r="BK21" s="1" t="s">
        <v>411</v>
      </c>
      <c r="BL21" s="1" t="s">
        <v>149</v>
      </c>
      <c r="BM21" s="1" t="s">
        <v>412</v>
      </c>
      <c r="BN21" s="1" t="s">
        <v>221</v>
      </c>
      <c r="BO21" s="1" t="s">
        <v>136</v>
      </c>
      <c r="BP21" s="1" t="s">
        <v>137</v>
      </c>
      <c r="BQ21" s="1">
        <v>2012</v>
      </c>
      <c r="BR21" s="1">
        <v>2012</v>
      </c>
      <c r="BT21" s="1" t="s">
        <v>149</v>
      </c>
      <c r="BW21" s="1">
        <v>1</v>
      </c>
      <c r="BX21" s="1">
        <v>0</v>
      </c>
      <c r="BY21" s="1">
        <v>100</v>
      </c>
      <c r="BZ21" s="1" t="s">
        <v>139</v>
      </c>
      <c r="CA21" s="1">
        <v>42653</v>
      </c>
      <c r="CB21" s="1" t="s">
        <v>140</v>
      </c>
      <c r="CC21" s="1">
        <v>2019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2018</v>
      </c>
      <c r="CP21" s="4">
        <v>0</v>
      </c>
      <c r="CQ21" s="4">
        <v>27206917</v>
      </c>
      <c r="CR21" s="4">
        <v>0</v>
      </c>
      <c r="CS21" s="4">
        <v>7933165</v>
      </c>
      <c r="CT21" s="4">
        <v>0</v>
      </c>
      <c r="CU21" s="4">
        <v>0</v>
      </c>
      <c r="CV21" s="4">
        <v>35140082</v>
      </c>
      <c r="CW21" s="4">
        <v>0</v>
      </c>
      <c r="CX21" s="4">
        <v>35140082</v>
      </c>
      <c r="CY21" s="4">
        <v>0</v>
      </c>
      <c r="CZ21" s="4">
        <v>35140082</v>
      </c>
      <c r="DA21" s="1">
        <v>0</v>
      </c>
      <c r="DB21" s="1">
        <v>0</v>
      </c>
      <c r="DE21" s="1">
        <v>0</v>
      </c>
      <c r="DF21" s="3">
        <v>2.7947763562099999E-2</v>
      </c>
      <c r="DG21" s="5">
        <f t="shared" si="0"/>
        <v>3.2786223278798724E-4</v>
      </c>
      <c r="DH21" s="4">
        <f t="shared" si="1"/>
        <v>2.1365002490305467</v>
      </c>
      <c r="DI21" s="6">
        <f t="shared" si="2"/>
        <v>2600.9851899755131</v>
      </c>
      <c r="DJ21" s="6">
        <f t="shared" si="3"/>
        <v>2.8842753361912381</v>
      </c>
      <c r="DK21" s="7">
        <f t="shared" si="4"/>
        <v>3511.3300064669429</v>
      </c>
      <c r="DL21">
        <f>COUNTIF('Impacted Properties'!A:A,Spur_399_West_Alignment!B21)</f>
        <v>0</v>
      </c>
      <c r="DM21" s="7">
        <f t="shared" si="5"/>
        <v>11000</v>
      </c>
      <c r="DN21" s="7">
        <f t="shared" si="6"/>
        <v>14600</v>
      </c>
    </row>
    <row r="22" spans="1:118" ht="30" x14ac:dyDescent="0.25">
      <c r="A22" s="1">
        <v>202524</v>
      </c>
      <c r="B22" s="1">
        <v>2623648</v>
      </c>
      <c r="C22" s="1" t="s">
        <v>413</v>
      </c>
      <c r="D22" s="1">
        <v>39271</v>
      </c>
      <c r="H22" s="1">
        <v>421376.23218699999</v>
      </c>
      <c r="I22" s="1">
        <v>5784.7988062699997</v>
      </c>
      <c r="J22" s="1">
        <v>424909.394531</v>
      </c>
      <c r="K22" s="1">
        <v>5755.2108061500003</v>
      </c>
      <c r="P22" s="1" t="s">
        <v>414</v>
      </c>
      <c r="Q22" s="1">
        <v>2623648</v>
      </c>
      <c r="R22" s="1" t="s">
        <v>413</v>
      </c>
      <c r="S22" s="1" t="s">
        <v>234</v>
      </c>
      <c r="T22" s="1" t="s">
        <v>113</v>
      </c>
      <c r="U22" s="1">
        <v>100</v>
      </c>
      <c r="W22" s="1" t="s">
        <v>235</v>
      </c>
      <c r="X22" s="1" t="s">
        <v>236</v>
      </c>
      <c r="Z22" s="1" t="s">
        <v>115</v>
      </c>
      <c r="AA22" s="1" t="s">
        <v>116</v>
      </c>
      <c r="AB22" s="1" t="s">
        <v>237</v>
      </c>
      <c r="AC22" s="1" t="s">
        <v>118</v>
      </c>
      <c r="AD22" s="1" t="s">
        <v>415</v>
      </c>
      <c r="AE22" s="1" t="s">
        <v>416</v>
      </c>
      <c r="AF22" s="1" t="s">
        <v>417</v>
      </c>
      <c r="AH22" s="1" t="s">
        <v>418</v>
      </c>
      <c r="AI22" s="1" t="s">
        <v>419</v>
      </c>
      <c r="AL22" s="1">
        <v>0</v>
      </c>
      <c r="AM22" s="1">
        <v>0</v>
      </c>
      <c r="AR22" s="1" t="s">
        <v>115</v>
      </c>
      <c r="AS22" s="1" t="s">
        <v>116</v>
      </c>
      <c r="AT22" s="1" t="s">
        <v>126</v>
      </c>
      <c r="AU22" s="2" t="s">
        <v>198</v>
      </c>
      <c r="AV22" s="1" t="s">
        <v>128</v>
      </c>
      <c r="AW22" s="1" t="s">
        <v>129</v>
      </c>
      <c r="AX22" s="1" t="s">
        <v>130</v>
      </c>
      <c r="AZ22" s="1" t="s">
        <v>132</v>
      </c>
      <c r="BC22" s="1" t="s">
        <v>240</v>
      </c>
      <c r="BD22" s="1">
        <v>41453</v>
      </c>
      <c r="BE22" s="1" t="s">
        <v>174</v>
      </c>
      <c r="BF22" s="1">
        <v>10.728</v>
      </c>
      <c r="BG22" s="1">
        <v>0</v>
      </c>
      <c r="BH22" s="1">
        <v>467311.68</v>
      </c>
      <c r="BI22" s="1">
        <v>467311.68</v>
      </c>
      <c r="BJ22" s="1">
        <v>0</v>
      </c>
      <c r="BK22" s="1" t="s">
        <v>415</v>
      </c>
      <c r="BL22" s="1" t="s">
        <v>199</v>
      </c>
      <c r="BO22" s="1" t="s">
        <v>136</v>
      </c>
      <c r="BP22" s="1" t="s">
        <v>113</v>
      </c>
      <c r="BQ22" s="1">
        <v>0</v>
      </c>
      <c r="BR22" s="1">
        <v>0</v>
      </c>
      <c r="BT22" s="1" t="s">
        <v>200</v>
      </c>
      <c r="BW22" s="1">
        <v>0</v>
      </c>
      <c r="BX22" s="1">
        <v>0</v>
      </c>
      <c r="BY22" s="1">
        <v>0</v>
      </c>
      <c r="BZ22" s="1" t="s">
        <v>139</v>
      </c>
      <c r="CA22" s="1">
        <v>39142</v>
      </c>
      <c r="CB22" s="1" t="s">
        <v>140</v>
      </c>
      <c r="CC22" s="1">
        <v>2019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1">
        <v>2018</v>
      </c>
      <c r="CP22" s="4">
        <v>0</v>
      </c>
      <c r="CQ22" s="4">
        <v>0</v>
      </c>
      <c r="CR22" s="4">
        <v>0</v>
      </c>
      <c r="CS22" s="4">
        <v>0</v>
      </c>
      <c r="CT22" s="4">
        <v>1738</v>
      </c>
      <c r="CU22" s="4">
        <v>1051451</v>
      </c>
      <c r="CV22" s="4">
        <v>1051451</v>
      </c>
      <c r="CW22" s="4">
        <v>1049713</v>
      </c>
      <c r="CX22" s="4">
        <v>1738</v>
      </c>
      <c r="CY22" s="4">
        <v>0</v>
      </c>
      <c r="CZ22" s="4">
        <v>1738</v>
      </c>
      <c r="DA22" s="1">
        <v>2007</v>
      </c>
      <c r="DB22" s="1">
        <v>2583678</v>
      </c>
      <c r="DD22" s="1" t="s">
        <v>213</v>
      </c>
      <c r="DE22" s="1">
        <v>102.964</v>
      </c>
      <c r="DF22" s="3">
        <v>5.9269450928599996</v>
      </c>
      <c r="DG22" s="5">
        <f t="shared" si="0"/>
        <v>0.55247437480052197</v>
      </c>
      <c r="DH22" s="4">
        <f t="shared" si="1"/>
        <v>2.2499994008281581</v>
      </c>
      <c r="DI22" s="6">
        <f t="shared" si="2"/>
        <v>580899.73385838361</v>
      </c>
      <c r="DJ22" s="6">
        <f t="shared" si="3"/>
        <v>3.0374991911180138</v>
      </c>
      <c r="DK22" s="7">
        <f t="shared" si="4"/>
        <v>784214.64070881787</v>
      </c>
      <c r="DL22">
        <f>COUNTIF('Impacted Properties'!A:A,Spur_399_West_Alignment!B22)</f>
        <v>0</v>
      </c>
      <c r="DM22" s="7">
        <f t="shared" si="5"/>
        <v>67000</v>
      </c>
      <c r="DN22" s="7">
        <f t="shared" si="6"/>
        <v>851300</v>
      </c>
    </row>
    <row r="23" spans="1:118" ht="30" x14ac:dyDescent="0.25">
      <c r="A23" s="1">
        <v>199234</v>
      </c>
      <c r="B23" s="1">
        <v>2623670</v>
      </c>
      <c r="C23" s="1" t="s">
        <v>420</v>
      </c>
      <c r="D23" s="1" t="s">
        <v>202</v>
      </c>
      <c r="H23" s="1">
        <v>1627194.7058900001</v>
      </c>
      <c r="I23" s="1">
        <v>6538.5662439400003</v>
      </c>
      <c r="J23" s="1">
        <v>1627461.39258</v>
      </c>
      <c r="K23" s="1">
        <v>6517.68658676</v>
      </c>
      <c r="P23" s="1" t="s">
        <v>421</v>
      </c>
      <c r="Q23" s="1">
        <v>2623670</v>
      </c>
      <c r="R23" s="1" t="s">
        <v>420</v>
      </c>
      <c r="S23" s="1" t="s">
        <v>234</v>
      </c>
      <c r="T23" s="1" t="s">
        <v>113</v>
      </c>
      <c r="U23" s="1">
        <v>100</v>
      </c>
      <c r="W23" s="1" t="s">
        <v>235</v>
      </c>
      <c r="X23" s="1" t="s">
        <v>236</v>
      </c>
      <c r="Z23" s="1" t="s">
        <v>115</v>
      </c>
      <c r="AA23" s="1" t="s">
        <v>116</v>
      </c>
      <c r="AB23" s="1" t="s">
        <v>237</v>
      </c>
      <c r="AC23" s="1" t="s">
        <v>118</v>
      </c>
      <c r="AD23" s="1" t="s">
        <v>119</v>
      </c>
      <c r="AE23" s="1" t="s">
        <v>120</v>
      </c>
      <c r="AF23" s="1" t="s">
        <v>121</v>
      </c>
      <c r="AH23" s="1" t="s">
        <v>422</v>
      </c>
      <c r="AI23" s="1" t="s">
        <v>423</v>
      </c>
      <c r="AL23" s="1">
        <v>0</v>
      </c>
      <c r="AM23" s="1">
        <v>0</v>
      </c>
      <c r="AR23" s="1" t="s">
        <v>115</v>
      </c>
      <c r="AS23" s="1" t="s">
        <v>116</v>
      </c>
      <c r="AT23" s="1" t="s">
        <v>126</v>
      </c>
      <c r="AU23" s="2" t="s">
        <v>198</v>
      </c>
      <c r="AV23" s="1" t="s">
        <v>128</v>
      </c>
      <c r="AW23" s="1" t="s">
        <v>129</v>
      </c>
      <c r="AX23" s="1" t="s">
        <v>130</v>
      </c>
      <c r="AZ23" s="1" t="s">
        <v>132</v>
      </c>
      <c r="BC23" s="1" t="s">
        <v>240</v>
      </c>
      <c r="BD23" s="1">
        <v>41453</v>
      </c>
      <c r="BE23" s="1" t="s">
        <v>174</v>
      </c>
      <c r="BF23" s="1">
        <v>39.773800000000001</v>
      </c>
      <c r="BG23" s="1">
        <v>0</v>
      </c>
      <c r="BH23" s="1">
        <v>1732546.73</v>
      </c>
      <c r="BI23" s="1">
        <v>1732546.73</v>
      </c>
      <c r="BJ23" s="1">
        <v>0</v>
      </c>
      <c r="BK23" s="1" t="s">
        <v>119</v>
      </c>
      <c r="BL23" s="1" t="s">
        <v>199</v>
      </c>
      <c r="BO23" s="1" t="s">
        <v>136</v>
      </c>
      <c r="BP23" s="1" t="s">
        <v>113</v>
      </c>
      <c r="BQ23" s="1">
        <v>0</v>
      </c>
      <c r="BR23" s="1">
        <v>0</v>
      </c>
      <c r="BT23" s="1" t="s">
        <v>200</v>
      </c>
      <c r="BW23" s="1">
        <v>0</v>
      </c>
      <c r="BX23" s="1">
        <v>0</v>
      </c>
      <c r="BY23" s="1">
        <v>0</v>
      </c>
      <c r="BZ23" s="1" t="s">
        <v>139</v>
      </c>
      <c r="CA23" s="1">
        <v>39143</v>
      </c>
      <c r="CB23" s="1" t="s">
        <v>140</v>
      </c>
      <c r="CC23" s="1">
        <v>2019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2018</v>
      </c>
      <c r="CP23" s="4">
        <v>0</v>
      </c>
      <c r="CQ23" s="4">
        <v>0</v>
      </c>
      <c r="CR23" s="4">
        <v>0</v>
      </c>
      <c r="CS23" s="4">
        <v>0</v>
      </c>
      <c r="CT23" s="4">
        <v>6443</v>
      </c>
      <c r="CU23" s="4">
        <v>4331367</v>
      </c>
      <c r="CV23" s="4">
        <v>4331367</v>
      </c>
      <c r="CW23" s="4">
        <v>4324924</v>
      </c>
      <c r="CX23" s="4">
        <v>6443</v>
      </c>
      <c r="CY23" s="4">
        <v>0</v>
      </c>
      <c r="CZ23" s="4">
        <v>6443</v>
      </c>
      <c r="DA23" s="1">
        <v>2007</v>
      </c>
      <c r="DB23" s="1">
        <v>2583573</v>
      </c>
      <c r="DD23" s="1" t="s">
        <v>196</v>
      </c>
      <c r="DE23" s="1">
        <v>110.045</v>
      </c>
      <c r="DF23" s="3">
        <v>11.441828297300001</v>
      </c>
      <c r="DG23" s="5">
        <f t="shared" si="0"/>
        <v>0.28767249506187231</v>
      </c>
      <c r="DH23" s="4">
        <f t="shared" si="1"/>
        <v>2.5000001010073767</v>
      </c>
      <c r="DI23" s="6">
        <f t="shared" si="2"/>
        <v>1246015.1519186567</v>
      </c>
      <c r="DJ23" s="6">
        <f t="shared" si="3"/>
        <v>3.3750001363599589</v>
      </c>
      <c r="DK23" s="7">
        <f t="shared" si="4"/>
        <v>1682120.4550901868</v>
      </c>
      <c r="DL23">
        <f>COUNTIF('Impacted Properties'!A:A,Spur_399_West_Alignment!B23)</f>
        <v>0</v>
      </c>
      <c r="DM23" s="7">
        <f t="shared" si="5"/>
        <v>67000</v>
      </c>
      <c r="DN23" s="7">
        <f t="shared" si="6"/>
        <v>1749200</v>
      </c>
    </row>
    <row r="24" spans="1:118" ht="30" x14ac:dyDescent="0.25">
      <c r="A24" s="1">
        <v>207318</v>
      </c>
      <c r="B24" s="1">
        <v>2703692</v>
      </c>
      <c r="C24" s="1" t="s">
        <v>424</v>
      </c>
      <c r="D24" s="1">
        <v>39271</v>
      </c>
      <c r="H24" s="1">
        <v>869069.85302699998</v>
      </c>
      <c r="I24" s="1">
        <v>6087.8660580400001</v>
      </c>
      <c r="J24" s="1">
        <v>871535.679688</v>
      </c>
      <c r="K24" s="1">
        <v>6124.2219758499996</v>
      </c>
      <c r="N24" s="1" t="s">
        <v>152</v>
      </c>
      <c r="O24" s="1">
        <v>43441</v>
      </c>
      <c r="P24" s="1" t="s">
        <v>425</v>
      </c>
      <c r="Q24" s="1">
        <v>2703692</v>
      </c>
      <c r="R24" s="1" t="s">
        <v>424</v>
      </c>
      <c r="S24" s="1" t="s">
        <v>426</v>
      </c>
      <c r="T24" s="1" t="s">
        <v>113</v>
      </c>
      <c r="U24" s="1">
        <v>100</v>
      </c>
      <c r="X24" s="1" t="s">
        <v>427</v>
      </c>
      <c r="Z24" s="1" t="s">
        <v>115</v>
      </c>
      <c r="AA24" s="1" t="s">
        <v>116</v>
      </c>
      <c r="AB24" s="1" t="s">
        <v>428</v>
      </c>
      <c r="AC24" s="1" t="s">
        <v>118</v>
      </c>
      <c r="AD24" s="1" t="s">
        <v>224</v>
      </c>
      <c r="AE24" s="1" t="s">
        <v>225</v>
      </c>
      <c r="AF24" s="1" t="s">
        <v>226</v>
      </c>
      <c r="AG24" s="1" t="s">
        <v>227</v>
      </c>
      <c r="AH24" s="1" t="s">
        <v>429</v>
      </c>
      <c r="AI24" s="1" t="s">
        <v>430</v>
      </c>
      <c r="AL24" s="1">
        <v>0</v>
      </c>
      <c r="AM24" s="1">
        <v>0</v>
      </c>
      <c r="AN24" s="1" t="s">
        <v>431</v>
      </c>
      <c r="AP24" s="1" t="s">
        <v>432</v>
      </c>
      <c r="AQ24" s="1" t="s">
        <v>125</v>
      </c>
      <c r="AR24" s="1" t="s">
        <v>115</v>
      </c>
      <c r="AS24" s="1" t="s">
        <v>116</v>
      </c>
      <c r="AT24" s="1" t="s">
        <v>126</v>
      </c>
      <c r="AU24" s="2" t="s">
        <v>433</v>
      </c>
      <c r="AV24" s="1" t="s">
        <v>128</v>
      </c>
      <c r="AW24" s="1" t="s">
        <v>129</v>
      </c>
      <c r="AX24" s="1" t="s">
        <v>130</v>
      </c>
      <c r="AZ24" s="1" t="s">
        <v>132</v>
      </c>
      <c r="BF24" s="1">
        <v>20.515000000000001</v>
      </c>
      <c r="BG24" s="1">
        <v>0</v>
      </c>
      <c r="BH24" s="1">
        <v>893633.4</v>
      </c>
      <c r="BI24" s="1">
        <v>893633.4</v>
      </c>
      <c r="BJ24" s="1">
        <v>0</v>
      </c>
      <c r="BK24" s="1" t="s">
        <v>224</v>
      </c>
      <c r="BL24" s="1" t="s">
        <v>199</v>
      </c>
      <c r="BO24" s="1" t="s">
        <v>136</v>
      </c>
      <c r="BP24" s="1" t="s">
        <v>113</v>
      </c>
      <c r="BQ24" s="1">
        <v>0</v>
      </c>
      <c r="BR24" s="1">
        <v>0</v>
      </c>
      <c r="BT24" s="1" t="s">
        <v>434</v>
      </c>
      <c r="BW24" s="1">
        <v>0</v>
      </c>
      <c r="BX24" s="1">
        <v>0</v>
      </c>
      <c r="BY24" s="1">
        <v>0</v>
      </c>
      <c r="BZ24" s="1" t="s">
        <v>139</v>
      </c>
      <c r="CA24" s="1">
        <v>41794</v>
      </c>
      <c r="CB24" s="1" t="s">
        <v>140</v>
      </c>
      <c r="CC24" s="1">
        <v>2019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2018</v>
      </c>
      <c r="CP24" s="4">
        <v>0</v>
      </c>
      <c r="CQ24" s="4">
        <v>0</v>
      </c>
      <c r="CR24" s="4">
        <v>0</v>
      </c>
      <c r="CS24" s="4">
        <v>0</v>
      </c>
      <c r="CT24" s="4">
        <v>2238</v>
      </c>
      <c r="CU24" s="4">
        <v>427575</v>
      </c>
      <c r="CV24" s="4">
        <v>427575</v>
      </c>
      <c r="CW24" s="4">
        <v>425337</v>
      </c>
      <c r="CX24" s="4">
        <v>2238</v>
      </c>
      <c r="CY24" s="4">
        <v>0</v>
      </c>
      <c r="CZ24" s="4">
        <v>2238</v>
      </c>
      <c r="DA24" s="1">
        <v>0</v>
      </c>
      <c r="DB24" s="1">
        <v>0</v>
      </c>
      <c r="DE24" s="1">
        <v>0</v>
      </c>
      <c r="DF24" s="3">
        <v>3.7281002537000001</v>
      </c>
      <c r="DG24" s="5">
        <f t="shared" si="0"/>
        <v>0.18172557902510358</v>
      </c>
      <c r="DH24" s="4">
        <f t="shared" si="1"/>
        <v>0.47846801607907669</v>
      </c>
      <c r="DI24" s="6">
        <f t="shared" si="2"/>
        <v>77701.314451658662</v>
      </c>
      <c r="DJ24" s="6">
        <f t="shared" si="3"/>
        <v>1.5</v>
      </c>
      <c r="DK24" s="7">
        <f t="shared" si="4"/>
        <v>243594.07057675804</v>
      </c>
      <c r="DL24">
        <f>COUNTIF('Impacted Properties'!A:A,Spur_399_West_Alignment!B24)</f>
        <v>0</v>
      </c>
      <c r="DM24" s="7">
        <f t="shared" si="5"/>
        <v>67000</v>
      </c>
      <c r="DN24" s="7">
        <f t="shared" si="6"/>
        <v>310600</v>
      </c>
    </row>
    <row r="25" spans="1:118" ht="30" x14ac:dyDescent="0.25">
      <c r="A25" s="1">
        <v>207668</v>
      </c>
      <c r="B25" s="1">
        <v>2543092</v>
      </c>
      <c r="C25" s="1" t="s">
        <v>435</v>
      </c>
      <c r="H25" s="1">
        <v>202076.48346700001</v>
      </c>
      <c r="I25" s="1">
        <v>2977.8785869799999</v>
      </c>
      <c r="J25" s="1">
        <v>202076.464844</v>
      </c>
      <c r="K25" s="1">
        <v>2977.8785870900001</v>
      </c>
      <c r="P25" s="1" t="s">
        <v>436</v>
      </c>
      <c r="Q25" s="1">
        <v>2543092</v>
      </c>
      <c r="R25" s="1" t="s">
        <v>435</v>
      </c>
      <c r="S25" s="1" t="s">
        <v>303</v>
      </c>
      <c r="T25" s="1" t="s">
        <v>113</v>
      </c>
      <c r="U25" s="1">
        <v>100</v>
      </c>
      <c r="X25" s="1" t="s">
        <v>304</v>
      </c>
      <c r="Z25" s="1" t="s">
        <v>305</v>
      </c>
      <c r="AA25" s="1" t="s">
        <v>116</v>
      </c>
      <c r="AB25" s="1" t="s">
        <v>306</v>
      </c>
      <c r="AC25" s="1" t="s">
        <v>118</v>
      </c>
      <c r="AD25" s="1" t="s">
        <v>307</v>
      </c>
      <c r="AE25" s="1" t="s">
        <v>308</v>
      </c>
      <c r="AF25" s="1" t="s">
        <v>309</v>
      </c>
      <c r="AH25" s="1" t="s">
        <v>437</v>
      </c>
      <c r="AI25" s="1" t="s">
        <v>438</v>
      </c>
      <c r="AL25" s="1">
        <v>0</v>
      </c>
      <c r="AM25" s="1">
        <v>0</v>
      </c>
      <c r="AN25" s="1" t="s">
        <v>439</v>
      </c>
      <c r="AP25" s="1" t="s">
        <v>432</v>
      </c>
      <c r="AQ25" s="1" t="s">
        <v>125</v>
      </c>
      <c r="AR25" s="1" t="s">
        <v>115</v>
      </c>
      <c r="AS25" s="1" t="s">
        <v>116</v>
      </c>
      <c r="AT25" s="1" t="s">
        <v>126</v>
      </c>
      <c r="AU25" s="2" t="s">
        <v>440</v>
      </c>
      <c r="AV25" s="1" t="s">
        <v>128</v>
      </c>
      <c r="AW25" s="1" t="s">
        <v>129</v>
      </c>
      <c r="AX25" s="1" t="s">
        <v>130</v>
      </c>
      <c r="AZ25" s="1" t="s">
        <v>132</v>
      </c>
      <c r="BF25" s="1">
        <v>3.8769999999999998</v>
      </c>
      <c r="BG25" s="1">
        <v>0</v>
      </c>
      <c r="BH25" s="1">
        <v>168882.92</v>
      </c>
      <c r="BI25" s="1">
        <v>168882.12</v>
      </c>
      <c r="BJ25" s="1">
        <v>0</v>
      </c>
      <c r="BK25" s="1" t="s">
        <v>224</v>
      </c>
      <c r="BL25" s="1" t="s">
        <v>313</v>
      </c>
      <c r="BO25" s="1" t="s">
        <v>136</v>
      </c>
      <c r="BP25" s="1" t="s">
        <v>113</v>
      </c>
      <c r="BQ25" s="1">
        <v>0</v>
      </c>
      <c r="BR25" s="1">
        <v>0</v>
      </c>
      <c r="BT25" s="1" t="s">
        <v>313</v>
      </c>
      <c r="BW25" s="1">
        <v>0</v>
      </c>
      <c r="BX25" s="1">
        <v>0</v>
      </c>
      <c r="BY25" s="1">
        <v>0</v>
      </c>
      <c r="BZ25" s="1" t="s">
        <v>139</v>
      </c>
      <c r="CA25" s="1">
        <v>38035</v>
      </c>
      <c r="CB25" s="1" t="s">
        <v>140</v>
      </c>
      <c r="CC25" s="1">
        <v>2019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2018</v>
      </c>
      <c r="CP25" s="4">
        <v>0</v>
      </c>
      <c r="CQ25" s="4">
        <v>0</v>
      </c>
      <c r="CR25" s="4">
        <v>146560</v>
      </c>
      <c r="CS25" s="4">
        <v>0</v>
      </c>
      <c r="CT25" s="4">
        <v>0</v>
      </c>
      <c r="CU25" s="4">
        <v>0</v>
      </c>
      <c r="CV25" s="4">
        <v>146560</v>
      </c>
      <c r="CW25" s="4">
        <v>0</v>
      </c>
      <c r="CX25" s="4">
        <v>146560</v>
      </c>
      <c r="CY25" s="4">
        <v>0</v>
      </c>
      <c r="CZ25" s="4">
        <v>146560</v>
      </c>
      <c r="DA25" s="1">
        <v>2003</v>
      </c>
      <c r="DB25" s="1">
        <v>1092338</v>
      </c>
      <c r="DD25" s="1" t="s">
        <v>437</v>
      </c>
      <c r="DE25" s="1">
        <v>5.3029999999999999</v>
      </c>
      <c r="DF25" s="3">
        <v>0.71010318506400005</v>
      </c>
      <c r="DG25" s="5">
        <f t="shared" si="0"/>
        <v>0.18315790174464794</v>
      </c>
      <c r="DH25" s="4">
        <f t="shared" si="1"/>
        <v>0.86782425516685846</v>
      </c>
      <c r="DI25" s="6">
        <f t="shared" si="2"/>
        <v>26843.622079695604</v>
      </c>
      <c r="DJ25" s="6">
        <f t="shared" si="3"/>
        <v>1.5</v>
      </c>
      <c r="DK25" s="7">
        <f t="shared" si="4"/>
        <v>46398.142112081769</v>
      </c>
      <c r="DL25">
        <f>COUNTIF('Impacted Properties'!A:A,Spur_399_West_Alignment!B25)</f>
        <v>0</v>
      </c>
      <c r="DM25" s="7">
        <f t="shared" si="5"/>
        <v>67000</v>
      </c>
      <c r="DN25" s="7">
        <f t="shared" si="6"/>
        <v>113400</v>
      </c>
    </row>
    <row r="26" spans="1:118" x14ac:dyDescent="0.25">
      <c r="A26" s="1">
        <v>212363</v>
      </c>
      <c r="B26" s="1">
        <v>2550634</v>
      </c>
      <c r="C26" s="1" t="s">
        <v>441</v>
      </c>
      <c r="H26" s="1">
        <v>334057.93104900001</v>
      </c>
      <c r="I26" s="1">
        <v>3219.4584510999998</v>
      </c>
      <c r="J26" s="1">
        <v>317877.09570300003</v>
      </c>
      <c r="K26" s="1">
        <v>3277.2033425</v>
      </c>
      <c r="P26" s="1" t="s">
        <v>442</v>
      </c>
      <c r="Q26" s="1">
        <v>2550634</v>
      </c>
      <c r="R26" s="1" t="s">
        <v>441</v>
      </c>
      <c r="S26" s="1" t="s">
        <v>443</v>
      </c>
      <c r="T26" s="1" t="s">
        <v>113</v>
      </c>
      <c r="U26" s="1">
        <v>100</v>
      </c>
      <c r="X26" s="1" t="s">
        <v>444</v>
      </c>
      <c r="Z26" s="1" t="s">
        <v>115</v>
      </c>
      <c r="AA26" s="1" t="s">
        <v>116</v>
      </c>
      <c r="AB26" s="1" t="s">
        <v>445</v>
      </c>
      <c r="AC26" s="1" t="s">
        <v>118</v>
      </c>
      <c r="AD26" s="1" t="s">
        <v>224</v>
      </c>
      <c r="AE26" s="1" t="s">
        <v>446</v>
      </c>
      <c r="AF26" s="1" t="s">
        <v>226</v>
      </c>
      <c r="AG26" s="1" t="s">
        <v>447</v>
      </c>
      <c r="AH26" s="1" t="s">
        <v>448</v>
      </c>
      <c r="AI26" s="1" t="s">
        <v>449</v>
      </c>
      <c r="AL26" s="1">
        <v>0</v>
      </c>
      <c r="AM26" s="1">
        <v>0</v>
      </c>
      <c r="AV26" s="1" t="s">
        <v>128</v>
      </c>
      <c r="AW26" s="1" t="s">
        <v>129</v>
      </c>
      <c r="AZ26" s="1" t="s">
        <v>253</v>
      </c>
      <c r="BC26" s="1" t="s">
        <v>450</v>
      </c>
      <c r="BD26" s="1">
        <v>41404</v>
      </c>
      <c r="BE26" s="1" t="s">
        <v>451</v>
      </c>
      <c r="BF26" s="1">
        <v>7.742</v>
      </c>
      <c r="BG26" s="1">
        <v>0</v>
      </c>
      <c r="BH26" s="1">
        <v>337241.52</v>
      </c>
      <c r="BI26" s="1">
        <v>337241.52</v>
      </c>
      <c r="BJ26" s="1">
        <v>0</v>
      </c>
      <c r="BK26" s="1" t="s">
        <v>224</v>
      </c>
      <c r="BL26" s="1" t="s">
        <v>256</v>
      </c>
      <c r="BO26" s="1" t="s">
        <v>136</v>
      </c>
      <c r="BP26" s="1" t="s">
        <v>113</v>
      </c>
      <c r="BQ26" s="1">
        <v>0</v>
      </c>
      <c r="BR26" s="1">
        <v>0</v>
      </c>
      <c r="BT26" s="1" t="s">
        <v>256</v>
      </c>
      <c r="BW26" s="1">
        <v>0</v>
      </c>
      <c r="BX26" s="1">
        <v>0</v>
      </c>
      <c r="BY26" s="1">
        <v>0</v>
      </c>
      <c r="BZ26" s="1" t="s">
        <v>139</v>
      </c>
      <c r="CA26" s="1">
        <v>38177</v>
      </c>
      <c r="CB26" s="1" t="s">
        <v>140</v>
      </c>
      <c r="CC26" s="1">
        <v>2019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0</v>
      </c>
      <c r="CN26" s="1">
        <v>0</v>
      </c>
      <c r="CO26" s="1">
        <v>2018</v>
      </c>
      <c r="CP26" s="4">
        <v>0</v>
      </c>
      <c r="CQ26" s="4">
        <v>0</v>
      </c>
      <c r="CR26" s="4">
        <v>0</v>
      </c>
      <c r="CS26" s="4">
        <v>106210</v>
      </c>
      <c r="CT26" s="4">
        <v>0</v>
      </c>
      <c r="CU26" s="4">
        <v>0</v>
      </c>
      <c r="CV26" s="4">
        <v>106210</v>
      </c>
      <c r="CW26" s="4">
        <v>0</v>
      </c>
      <c r="CX26" s="4">
        <v>106210</v>
      </c>
      <c r="CY26" s="4">
        <v>0</v>
      </c>
      <c r="CZ26" s="4">
        <v>106210</v>
      </c>
      <c r="DA26" s="1">
        <v>2004</v>
      </c>
      <c r="DB26" s="1">
        <v>1064332</v>
      </c>
      <c r="DC26" s="1" t="s">
        <v>447</v>
      </c>
      <c r="DD26" s="1" t="s">
        <v>448</v>
      </c>
      <c r="DE26" s="1">
        <v>8.1780000000000008</v>
      </c>
      <c r="DF26" s="3">
        <v>7.2937121116799994E-2</v>
      </c>
      <c r="DG26" s="5">
        <f t="shared" si="0"/>
        <v>9.4209663028674735E-3</v>
      </c>
      <c r="DH26" s="4">
        <f t="shared" si="1"/>
        <v>0.31493749642689312</v>
      </c>
      <c r="DI26" s="6">
        <f t="shared" si="2"/>
        <v>1000.6008310275545</v>
      </c>
      <c r="DJ26" s="6">
        <f t="shared" si="3"/>
        <v>1.5</v>
      </c>
      <c r="DK26" s="7">
        <f t="shared" si="4"/>
        <v>4765.7114937717115</v>
      </c>
      <c r="DL26">
        <f>COUNTIF('Impacted Properties'!A:A,Spur_399_West_Alignment!B26)</f>
        <v>0</v>
      </c>
      <c r="DM26" s="7">
        <f t="shared" si="5"/>
        <v>11000</v>
      </c>
      <c r="DN26" s="7">
        <f t="shared" si="6"/>
        <v>15800</v>
      </c>
    </row>
    <row r="27" spans="1:118" ht="30" x14ac:dyDescent="0.25">
      <c r="A27" s="1">
        <v>215526</v>
      </c>
      <c r="B27" s="1">
        <v>2593142</v>
      </c>
      <c r="C27" s="1" t="s">
        <v>452</v>
      </c>
      <c r="D27" s="1">
        <v>38741</v>
      </c>
      <c r="H27" s="1">
        <v>3281.3875548800002</v>
      </c>
      <c r="I27" s="1">
        <v>249.78951293</v>
      </c>
      <c r="J27" s="1">
        <v>2948.83203125</v>
      </c>
      <c r="K27" s="1">
        <v>232.43398334</v>
      </c>
      <c r="P27" s="1" t="s">
        <v>453</v>
      </c>
      <c r="Q27" s="1">
        <v>2593142</v>
      </c>
      <c r="R27" s="1" t="s">
        <v>452</v>
      </c>
      <c r="S27" s="1" t="s">
        <v>454</v>
      </c>
      <c r="T27" s="1" t="s">
        <v>113</v>
      </c>
      <c r="U27" s="1">
        <v>100</v>
      </c>
      <c r="X27" s="1" t="s">
        <v>455</v>
      </c>
      <c r="Z27" s="1" t="s">
        <v>456</v>
      </c>
      <c r="AA27" s="1" t="s">
        <v>116</v>
      </c>
      <c r="AB27" s="1" t="s">
        <v>457</v>
      </c>
      <c r="AC27" s="1" t="s">
        <v>118</v>
      </c>
      <c r="AD27" s="1" t="s">
        <v>143</v>
      </c>
      <c r="AE27" s="1" t="s">
        <v>144</v>
      </c>
      <c r="AF27" s="1" t="s">
        <v>145</v>
      </c>
      <c r="AH27" s="1" t="s">
        <v>458</v>
      </c>
      <c r="AI27" s="1" t="s">
        <v>459</v>
      </c>
      <c r="AL27" s="1">
        <v>0</v>
      </c>
      <c r="AM27" s="1">
        <v>0</v>
      </c>
      <c r="AR27" s="1" t="s">
        <v>115</v>
      </c>
      <c r="AS27" s="1" t="s">
        <v>116</v>
      </c>
      <c r="AT27" s="1" t="s">
        <v>126</v>
      </c>
      <c r="AU27" s="2" t="s">
        <v>198</v>
      </c>
      <c r="AV27" s="1" t="s">
        <v>128</v>
      </c>
      <c r="AW27" s="1" t="s">
        <v>129</v>
      </c>
      <c r="AX27" s="1" t="s">
        <v>171</v>
      </c>
      <c r="AZ27" s="1" t="s">
        <v>172</v>
      </c>
      <c r="BA27" s="1" t="s">
        <v>460</v>
      </c>
      <c r="BB27" s="1" t="s">
        <v>461</v>
      </c>
      <c r="BC27" s="1" t="s">
        <v>462</v>
      </c>
      <c r="BD27" s="1">
        <v>38707</v>
      </c>
      <c r="BE27" s="1" t="s">
        <v>174</v>
      </c>
      <c r="BF27" s="1">
        <v>0.05</v>
      </c>
      <c r="BG27" s="1">
        <v>0</v>
      </c>
      <c r="BH27" s="1">
        <v>2178</v>
      </c>
      <c r="BI27" s="1">
        <v>2178</v>
      </c>
      <c r="BJ27" s="1">
        <v>0</v>
      </c>
      <c r="BK27" s="1" t="s">
        <v>143</v>
      </c>
      <c r="BL27" s="1" t="s">
        <v>256</v>
      </c>
      <c r="BO27" s="1" t="s">
        <v>136</v>
      </c>
      <c r="BP27" s="1" t="s">
        <v>113</v>
      </c>
      <c r="BQ27" s="1">
        <v>0</v>
      </c>
      <c r="BR27" s="1">
        <v>0</v>
      </c>
      <c r="BT27" s="1" t="s">
        <v>256</v>
      </c>
      <c r="BW27" s="1">
        <v>0</v>
      </c>
      <c r="BX27" s="1">
        <v>0</v>
      </c>
      <c r="BY27" s="1">
        <v>0</v>
      </c>
      <c r="BZ27" s="1" t="s">
        <v>139</v>
      </c>
      <c r="CA27" s="1">
        <v>38737</v>
      </c>
      <c r="CB27" s="1" t="s">
        <v>140</v>
      </c>
      <c r="CC27" s="1">
        <v>2019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2018</v>
      </c>
      <c r="CP27" s="4">
        <v>0</v>
      </c>
      <c r="CQ27" s="4">
        <v>0</v>
      </c>
      <c r="CR27" s="4">
        <v>0</v>
      </c>
      <c r="CS27" s="4">
        <v>30492</v>
      </c>
      <c r="CT27" s="4">
        <v>0</v>
      </c>
      <c r="CU27" s="4">
        <v>0</v>
      </c>
      <c r="CV27" s="4">
        <v>30492</v>
      </c>
      <c r="CW27" s="4">
        <v>0</v>
      </c>
      <c r="CX27" s="4">
        <v>30492</v>
      </c>
      <c r="CY27" s="4">
        <v>0</v>
      </c>
      <c r="CZ27" s="4">
        <v>30492</v>
      </c>
      <c r="DA27" s="1">
        <v>2006</v>
      </c>
      <c r="DB27" s="1">
        <v>2121436</v>
      </c>
      <c r="DD27" s="1" t="s">
        <v>463</v>
      </c>
      <c r="DE27" s="1">
        <v>49.116</v>
      </c>
      <c r="DF27" s="3">
        <v>6.7696109363799994E-2</v>
      </c>
      <c r="DG27" s="5">
        <f t="shared" si="0"/>
        <v>1</v>
      </c>
      <c r="DH27" s="4">
        <f t="shared" si="1"/>
        <v>14</v>
      </c>
      <c r="DI27" s="6">
        <f t="shared" si="2"/>
        <v>41283.795334419789</v>
      </c>
      <c r="DJ27" s="6">
        <f t="shared" si="3"/>
        <v>18.900000000000002</v>
      </c>
      <c r="DK27" s="7">
        <f t="shared" si="4"/>
        <v>55733.123701466713</v>
      </c>
      <c r="DL27">
        <f>COUNTIF('Impacted Properties'!A:A,Spur_399_West_Alignment!B27)</f>
        <v>0</v>
      </c>
      <c r="DM27" s="7">
        <f t="shared" si="5"/>
        <v>11000</v>
      </c>
      <c r="DN27" s="7">
        <f t="shared" si="6"/>
        <v>66800</v>
      </c>
    </row>
    <row r="28" spans="1:118" ht="30" x14ac:dyDescent="0.25">
      <c r="A28" s="1">
        <v>214944</v>
      </c>
      <c r="B28" s="1">
        <v>2780733</v>
      </c>
      <c r="C28" s="1" t="s">
        <v>464</v>
      </c>
      <c r="H28" s="1">
        <v>0</v>
      </c>
      <c r="I28" s="1">
        <v>0</v>
      </c>
      <c r="J28" s="1">
        <v>162736.052734</v>
      </c>
      <c r="K28" s="1">
        <v>2056.6111449800001</v>
      </c>
      <c r="P28" s="1" t="s">
        <v>465</v>
      </c>
      <c r="Q28" s="1">
        <v>2780733</v>
      </c>
      <c r="R28" s="1" t="s">
        <v>464</v>
      </c>
      <c r="S28" s="1" t="s">
        <v>466</v>
      </c>
      <c r="T28" s="1" t="s">
        <v>113</v>
      </c>
      <c r="U28" s="1">
        <v>100</v>
      </c>
      <c r="X28" s="1" t="s">
        <v>467</v>
      </c>
      <c r="Z28" s="1" t="s">
        <v>468</v>
      </c>
      <c r="AA28" s="1" t="s">
        <v>116</v>
      </c>
      <c r="AB28" s="1" t="s">
        <v>469</v>
      </c>
      <c r="AC28" s="1" t="s">
        <v>118</v>
      </c>
      <c r="AD28" s="1" t="s">
        <v>379</v>
      </c>
      <c r="AE28" s="1" t="s">
        <v>470</v>
      </c>
      <c r="AF28" s="1" t="s">
        <v>381</v>
      </c>
      <c r="AG28" s="1" t="s">
        <v>183</v>
      </c>
      <c r="AH28" s="1" t="s">
        <v>227</v>
      </c>
      <c r="AI28" s="1" t="s">
        <v>471</v>
      </c>
      <c r="AJ28" s="1" t="s">
        <v>404</v>
      </c>
      <c r="AL28" s="1">
        <v>0</v>
      </c>
      <c r="AM28" s="1">
        <v>0</v>
      </c>
      <c r="AO28" s="1" t="s">
        <v>167</v>
      </c>
      <c r="AP28" s="1" t="s">
        <v>472</v>
      </c>
      <c r="AQ28" s="1" t="s">
        <v>169</v>
      </c>
      <c r="AS28" s="1" t="s">
        <v>116</v>
      </c>
      <c r="AU28" s="2" t="s">
        <v>473</v>
      </c>
      <c r="AV28" s="1" t="s">
        <v>128</v>
      </c>
      <c r="AW28" s="1" t="s">
        <v>129</v>
      </c>
      <c r="AX28" s="1" t="s">
        <v>171</v>
      </c>
      <c r="AZ28" s="1" t="s">
        <v>172</v>
      </c>
      <c r="BA28" s="1" t="s">
        <v>474</v>
      </c>
      <c r="BB28" s="1" t="s">
        <v>475</v>
      </c>
      <c r="BC28" s="1" t="s">
        <v>476</v>
      </c>
      <c r="BD28" s="1">
        <v>43250</v>
      </c>
      <c r="BE28" s="1" t="s">
        <v>297</v>
      </c>
      <c r="BF28" s="1">
        <v>3.7309999999999999</v>
      </c>
      <c r="BG28" s="1">
        <v>0</v>
      </c>
      <c r="BH28" s="1">
        <v>162522.35999999999</v>
      </c>
      <c r="BI28" s="1">
        <v>162522.35999999999</v>
      </c>
      <c r="BJ28" s="1">
        <v>0</v>
      </c>
      <c r="BK28" s="1" t="s">
        <v>386</v>
      </c>
      <c r="BL28" s="1" t="s">
        <v>149</v>
      </c>
      <c r="BN28" s="1" t="s">
        <v>386</v>
      </c>
      <c r="BO28" s="1" t="s">
        <v>136</v>
      </c>
      <c r="BP28" s="1" t="s">
        <v>137</v>
      </c>
      <c r="BQ28" s="1">
        <v>0</v>
      </c>
      <c r="BR28" s="1">
        <v>0</v>
      </c>
      <c r="BT28" s="1" t="s">
        <v>149</v>
      </c>
      <c r="BW28" s="1">
        <v>0</v>
      </c>
      <c r="BX28" s="1">
        <v>0</v>
      </c>
      <c r="BY28" s="1">
        <v>0</v>
      </c>
      <c r="BZ28" s="1" t="s">
        <v>139</v>
      </c>
      <c r="CA28" s="1">
        <v>43266</v>
      </c>
      <c r="CB28" s="1" t="s">
        <v>140</v>
      </c>
      <c r="CC28" s="1">
        <v>2019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2019</v>
      </c>
      <c r="CP28" s="4">
        <v>0</v>
      </c>
      <c r="CQ28" s="4">
        <v>0</v>
      </c>
      <c r="CR28" s="4">
        <v>0</v>
      </c>
      <c r="CS28" s="4">
        <v>162522</v>
      </c>
      <c r="CT28" s="4">
        <v>0</v>
      </c>
      <c r="CU28" s="4">
        <v>0</v>
      </c>
      <c r="CV28" s="4">
        <v>162522</v>
      </c>
      <c r="CW28" s="4">
        <v>0</v>
      </c>
      <c r="CX28" s="4">
        <v>162522</v>
      </c>
      <c r="CY28" s="4">
        <v>0</v>
      </c>
      <c r="CZ28" s="4">
        <v>162522</v>
      </c>
      <c r="DA28" s="1">
        <v>2019</v>
      </c>
      <c r="DB28" s="1">
        <v>2681479</v>
      </c>
      <c r="DC28" s="1" t="s">
        <v>183</v>
      </c>
      <c r="DD28" s="1" t="s">
        <v>447</v>
      </c>
      <c r="DE28" s="1">
        <v>14.610200000000001</v>
      </c>
      <c r="DF28" s="3">
        <v>1.28914753298</v>
      </c>
      <c r="DG28" s="5">
        <f t="shared" si="0"/>
        <v>0.3455233269847226</v>
      </c>
      <c r="DH28" s="4">
        <f t="shared" si="1"/>
        <v>0.99999778492017966</v>
      </c>
      <c r="DI28" s="6">
        <f t="shared" si="2"/>
        <v>56155.142148211082</v>
      </c>
      <c r="DJ28" s="6">
        <f t="shared" si="3"/>
        <v>1.5</v>
      </c>
      <c r="DK28" s="7">
        <f t="shared" si="4"/>
        <v>84232.899804913191</v>
      </c>
      <c r="DL28">
        <f>COUNTIF('Impacted Properties'!A:A,Spur_399_West_Alignment!B28)</f>
        <v>1</v>
      </c>
      <c r="DM28" s="7">
        <f t="shared" si="5"/>
        <v>67000</v>
      </c>
      <c r="DN28" s="7">
        <f t="shared" si="6"/>
        <v>0</v>
      </c>
    </row>
    <row r="29" spans="1:118" x14ac:dyDescent="0.25">
      <c r="A29" s="1">
        <v>226808</v>
      </c>
      <c r="B29" s="1">
        <v>2575636</v>
      </c>
      <c r="C29" s="1" t="s">
        <v>477</v>
      </c>
      <c r="D29" s="1">
        <v>39138</v>
      </c>
      <c r="H29" s="1">
        <v>703789.07334600005</v>
      </c>
      <c r="I29" s="1">
        <v>3755.5758452499999</v>
      </c>
      <c r="J29" s="1">
        <v>709000.82226599997</v>
      </c>
      <c r="K29" s="1">
        <v>3777.47538566</v>
      </c>
      <c r="P29" s="1" t="s">
        <v>478</v>
      </c>
      <c r="Q29" s="1">
        <v>2575636</v>
      </c>
      <c r="R29" s="1" t="s">
        <v>477</v>
      </c>
      <c r="S29" s="1" t="s">
        <v>479</v>
      </c>
      <c r="T29" s="1" t="s">
        <v>113</v>
      </c>
      <c r="U29" s="1">
        <v>100</v>
      </c>
      <c r="X29" s="1" t="s">
        <v>480</v>
      </c>
      <c r="Z29" s="1" t="s">
        <v>481</v>
      </c>
      <c r="AA29" s="1" t="s">
        <v>116</v>
      </c>
      <c r="AB29" s="1" t="s">
        <v>482</v>
      </c>
      <c r="AC29" s="1" t="s">
        <v>118</v>
      </c>
      <c r="AD29" s="1" t="s">
        <v>285</v>
      </c>
      <c r="AE29" s="1" t="s">
        <v>483</v>
      </c>
      <c r="AF29" s="1" t="s">
        <v>287</v>
      </c>
      <c r="AG29" s="1" t="s">
        <v>183</v>
      </c>
      <c r="AH29" s="1" t="s">
        <v>184</v>
      </c>
      <c r="AI29" s="1" t="s">
        <v>484</v>
      </c>
      <c r="AL29" s="1">
        <v>0</v>
      </c>
      <c r="AM29" s="1">
        <v>0</v>
      </c>
      <c r="AV29" s="1" t="s">
        <v>128</v>
      </c>
      <c r="AW29" s="1" t="s">
        <v>129</v>
      </c>
      <c r="AY29" s="1" t="s">
        <v>485</v>
      </c>
      <c r="AZ29" s="1" t="s">
        <v>253</v>
      </c>
      <c r="BF29" s="1">
        <v>17.164000000000001</v>
      </c>
      <c r="BG29" s="1">
        <v>0</v>
      </c>
      <c r="BH29" s="1">
        <v>747663.84</v>
      </c>
      <c r="BI29" s="1">
        <v>747663.84</v>
      </c>
      <c r="BJ29" s="1">
        <v>21599</v>
      </c>
      <c r="BK29" s="1" t="s">
        <v>386</v>
      </c>
      <c r="BL29" s="1" t="s">
        <v>149</v>
      </c>
      <c r="BM29" s="1" t="s">
        <v>486</v>
      </c>
      <c r="BN29" s="1" t="s">
        <v>386</v>
      </c>
      <c r="BO29" s="1" t="s">
        <v>136</v>
      </c>
      <c r="BP29" s="1" t="s">
        <v>137</v>
      </c>
      <c r="BQ29" s="1">
        <v>1980</v>
      </c>
      <c r="BR29" s="1">
        <v>1980</v>
      </c>
      <c r="BT29" s="1" t="s">
        <v>149</v>
      </c>
      <c r="BW29" s="1">
        <v>1</v>
      </c>
      <c r="BX29" s="1">
        <v>0</v>
      </c>
      <c r="BY29" s="1">
        <v>100</v>
      </c>
      <c r="BZ29" s="1" t="s">
        <v>139</v>
      </c>
      <c r="CA29" s="1">
        <v>38532</v>
      </c>
      <c r="CB29" s="1" t="s">
        <v>140</v>
      </c>
      <c r="CC29" s="1">
        <v>2019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2018</v>
      </c>
      <c r="CP29" s="4">
        <v>0</v>
      </c>
      <c r="CQ29" s="4">
        <v>144336</v>
      </c>
      <c r="CR29" s="4">
        <v>0</v>
      </c>
      <c r="CS29" s="4">
        <v>2242992</v>
      </c>
      <c r="CT29" s="4">
        <v>0</v>
      </c>
      <c r="CU29" s="4">
        <v>0</v>
      </c>
      <c r="CV29" s="4">
        <v>2387328</v>
      </c>
      <c r="CW29" s="4">
        <v>0</v>
      </c>
      <c r="CX29" s="4">
        <v>2387328</v>
      </c>
      <c r="CY29" s="4">
        <v>0</v>
      </c>
      <c r="CZ29" s="4">
        <v>2387328</v>
      </c>
      <c r="DA29" s="1">
        <v>2004</v>
      </c>
      <c r="DB29" s="1">
        <v>1101088</v>
      </c>
      <c r="DC29" s="1" t="s">
        <v>183</v>
      </c>
      <c r="DD29" s="1" t="s">
        <v>184</v>
      </c>
      <c r="DE29" s="1">
        <v>0</v>
      </c>
      <c r="DF29" s="3">
        <v>1.5948461779200001</v>
      </c>
      <c r="DG29" s="5">
        <f t="shared" si="0"/>
        <v>9.291809472850153E-2</v>
      </c>
      <c r="DH29" s="4">
        <f t="shared" si="1"/>
        <v>3.0000006419997525</v>
      </c>
      <c r="DI29" s="6">
        <f t="shared" si="2"/>
        <v>208414.54313127112</v>
      </c>
      <c r="DJ29" s="6">
        <f t="shared" si="3"/>
        <v>4.0500008666996665</v>
      </c>
      <c r="DK29" s="7">
        <f t="shared" si="4"/>
        <v>281359.63322721602</v>
      </c>
      <c r="DL29">
        <f>COUNTIF('Impacted Properties'!A:A,Spur_399_West_Alignment!B29)</f>
        <v>0</v>
      </c>
      <c r="DM29" s="7">
        <f t="shared" si="5"/>
        <v>67000</v>
      </c>
      <c r="DN29" s="7">
        <f t="shared" si="6"/>
        <v>348400</v>
      </c>
    </row>
    <row r="30" spans="1:118" ht="30" x14ac:dyDescent="0.25">
      <c r="A30" s="1">
        <v>271304</v>
      </c>
      <c r="B30" s="1">
        <v>2780731</v>
      </c>
      <c r="C30" s="1" t="s">
        <v>487</v>
      </c>
      <c r="H30" s="1">
        <v>457857.53811999998</v>
      </c>
      <c r="I30" s="1">
        <v>3362.5412271599998</v>
      </c>
      <c r="J30" s="1">
        <v>454877.964844</v>
      </c>
      <c r="K30" s="1">
        <v>3355.55236109</v>
      </c>
      <c r="P30" s="1" t="s">
        <v>488</v>
      </c>
      <c r="Q30" s="1">
        <v>2780731</v>
      </c>
      <c r="R30" s="1" t="s">
        <v>487</v>
      </c>
      <c r="S30" s="1" t="s">
        <v>489</v>
      </c>
      <c r="T30" s="1" t="s">
        <v>113</v>
      </c>
      <c r="U30" s="1">
        <v>100</v>
      </c>
      <c r="V30" s="1" t="s">
        <v>490</v>
      </c>
      <c r="X30" s="1" t="s">
        <v>491</v>
      </c>
      <c r="Z30" s="1" t="s">
        <v>492</v>
      </c>
      <c r="AA30" s="1" t="s">
        <v>493</v>
      </c>
      <c r="AB30" s="1" t="s">
        <v>494</v>
      </c>
      <c r="AC30" s="1" t="s">
        <v>118</v>
      </c>
      <c r="AD30" s="1" t="s">
        <v>379</v>
      </c>
      <c r="AE30" s="1" t="s">
        <v>470</v>
      </c>
      <c r="AF30" s="1" t="s">
        <v>381</v>
      </c>
      <c r="AG30" s="1" t="s">
        <v>183</v>
      </c>
      <c r="AH30" s="1" t="s">
        <v>495</v>
      </c>
      <c r="AI30" s="1" t="s">
        <v>496</v>
      </c>
      <c r="AJ30" s="1" t="s">
        <v>404</v>
      </c>
      <c r="AL30" s="1">
        <v>0</v>
      </c>
      <c r="AM30" s="1">
        <v>0</v>
      </c>
      <c r="AP30" s="1" t="s">
        <v>383</v>
      </c>
      <c r="AR30" s="1" t="s">
        <v>115</v>
      </c>
      <c r="AS30" s="1" t="s">
        <v>116</v>
      </c>
      <c r="AT30" s="1" t="s">
        <v>126</v>
      </c>
      <c r="AU30" s="2" t="s">
        <v>384</v>
      </c>
      <c r="AV30" s="1" t="s">
        <v>128</v>
      </c>
      <c r="AW30" s="1" t="s">
        <v>129</v>
      </c>
      <c r="AX30" s="1" t="s">
        <v>171</v>
      </c>
      <c r="AZ30" s="1" t="s">
        <v>172</v>
      </c>
      <c r="BA30" s="1" t="s">
        <v>474</v>
      </c>
      <c r="BB30" s="1" t="s">
        <v>475</v>
      </c>
      <c r="BC30" s="1" t="s">
        <v>476</v>
      </c>
      <c r="BD30" s="1">
        <v>43250</v>
      </c>
      <c r="BE30" s="1" t="s">
        <v>297</v>
      </c>
      <c r="BF30" s="1">
        <v>10.459</v>
      </c>
      <c r="BG30" s="1">
        <v>0</v>
      </c>
      <c r="BH30" s="1">
        <v>455594.04</v>
      </c>
      <c r="BI30" s="1">
        <v>455594.04</v>
      </c>
      <c r="BJ30" s="1">
        <v>1200</v>
      </c>
      <c r="BK30" s="1" t="s">
        <v>386</v>
      </c>
      <c r="BL30" s="1" t="s">
        <v>149</v>
      </c>
      <c r="BM30" s="1" t="s">
        <v>497</v>
      </c>
      <c r="BN30" s="1" t="s">
        <v>386</v>
      </c>
      <c r="BO30" s="1" t="s">
        <v>136</v>
      </c>
      <c r="BP30" s="1" t="s">
        <v>137</v>
      </c>
      <c r="BQ30" s="1">
        <v>2000</v>
      </c>
      <c r="BR30" s="1">
        <v>1999</v>
      </c>
      <c r="BT30" s="1" t="s">
        <v>149</v>
      </c>
      <c r="BW30" s="1">
        <v>1</v>
      </c>
      <c r="BX30" s="1">
        <v>0</v>
      </c>
      <c r="BY30" s="1">
        <v>100</v>
      </c>
      <c r="BZ30" s="1" t="s">
        <v>139</v>
      </c>
      <c r="CA30" s="1">
        <v>43266</v>
      </c>
      <c r="CB30" s="1" t="s">
        <v>140</v>
      </c>
      <c r="CC30" s="1">
        <v>2019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2019</v>
      </c>
      <c r="CP30" s="4">
        <v>0</v>
      </c>
      <c r="CQ30" s="4">
        <v>35772</v>
      </c>
      <c r="CR30" s="4">
        <v>0</v>
      </c>
      <c r="CS30" s="4">
        <v>1498401</v>
      </c>
      <c r="CT30" s="4">
        <v>0</v>
      </c>
      <c r="CU30" s="4">
        <v>0</v>
      </c>
      <c r="CV30" s="4">
        <f>CQ30+CS30</f>
        <v>1534173</v>
      </c>
      <c r="CW30" s="4">
        <v>0</v>
      </c>
      <c r="CX30" s="4">
        <v>1534173</v>
      </c>
      <c r="CY30" s="4">
        <v>0</v>
      </c>
      <c r="CZ30" s="4">
        <v>1534173</v>
      </c>
      <c r="DA30" s="1">
        <v>0</v>
      </c>
      <c r="DB30" s="1">
        <v>0</v>
      </c>
      <c r="DE30" s="1">
        <v>0</v>
      </c>
      <c r="DF30" s="3">
        <v>1.22009496087</v>
      </c>
      <c r="DG30" s="5">
        <f t="shared" si="0"/>
        <v>0.11665503020078402</v>
      </c>
      <c r="DH30" s="4">
        <f t="shared" si="1"/>
        <v>3.2888950873896419</v>
      </c>
      <c r="DI30" s="6">
        <f t="shared" si="2"/>
        <v>174796.01390788498</v>
      </c>
      <c r="DJ30" s="6">
        <f t="shared" si="3"/>
        <v>4.4400083679760165</v>
      </c>
      <c r="DK30" s="7">
        <f t="shared" si="4"/>
        <v>235974.61877564469</v>
      </c>
      <c r="DL30">
        <f>COUNTIF('Impacted Properties'!A:A,Spur_399_West_Alignment!B30)</f>
        <v>1</v>
      </c>
      <c r="DM30" s="7">
        <f t="shared" si="5"/>
        <v>67000</v>
      </c>
      <c r="DN30" s="7">
        <f t="shared" si="6"/>
        <v>0</v>
      </c>
    </row>
    <row r="31" spans="1:118" ht="30" x14ac:dyDescent="0.25">
      <c r="A31" s="1">
        <v>285129</v>
      </c>
      <c r="B31" s="1">
        <v>1085792</v>
      </c>
      <c r="C31" s="1" t="s">
        <v>498</v>
      </c>
      <c r="H31" s="1">
        <v>921374.20079999999</v>
      </c>
      <c r="I31" s="1">
        <v>5039.5521143400001</v>
      </c>
      <c r="J31" s="1">
        <v>921374.18359399994</v>
      </c>
      <c r="K31" s="1">
        <v>5039.5521143400001</v>
      </c>
      <c r="P31" s="1" t="s">
        <v>499</v>
      </c>
      <c r="Q31" s="1">
        <v>1085792</v>
      </c>
      <c r="R31" s="1" t="s">
        <v>498</v>
      </c>
      <c r="S31" s="1" t="s">
        <v>112</v>
      </c>
      <c r="T31" s="1" t="s">
        <v>113</v>
      </c>
      <c r="U31" s="1">
        <v>100</v>
      </c>
      <c r="X31" s="1" t="s">
        <v>114</v>
      </c>
      <c r="Z31" s="1" t="s">
        <v>115</v>
      </c>
      <c r="AA31" s="1" t="s">
        <v>116</v>
      </c>
      <c r="AB31" s="1" t="s">
        <v>117</v>
      </c>
      <c r="AC31" s="1" t="s">
        <v>118</v>
      </c>
      <c r="AD31" s="1" t="s">
        <v>143</v>
      </c>
      <c r="AE31" s="1" t="s">
        <v>144</v>
      </c>
      <c r="AF31" s="1" t="s">
        <v>145</v>
      </c>
      <c r="AH31" s="1" t="s">
        <v>500</v>
      </c>
      <c r="AI31" s="1" t="s">
        <v>501</v>
      </c>
      <c r="AL31" s="1">
        <v>0</v>
      </c>
      <c r="AM31" s="1">
        <v>0</v>
      </c>
      <c r="AP31" s="1" t="s">
        <v>502</v>
      </c>
      <c r="AR31" s="1" t="s">
        <v>115</v>
      </c>
      <c r="AS31" s="1" t="s">
        <v>116</v>
      </c>
      <c r="AT31" s="1" t="s">
        <v>126</v>
      </c>
      <c r="AU31" s="2" t="s">
        <v>503</v>
      </c>
      <c r="AV31" s="1" t="s">
        <v>128</v>
      </c>
      <c r="AW31" s="1" t="s">
        <v>129</v>
      </c>
      <c r="AX31" s="1" t="s">
        <v>171</v>
      </c>
      <c r="AY31" s="1" t="s">
        <v>131</v>
      </c>
      <c r="AZ31" s="1" t="s">
        <v>172</v>
      </c>
      <c r="BC31" s="1" t="s">
        <v>504</v>
      </c>
      <c r="BD31" s="1">
        <v>39259</v>
      </c>
      <c r="BE31" s="1" t="s">
        <v>218</v>
      </c>
      <c r="BF31" s="1">
        <v>23</v>
      </c>
      <c r="BG31" s="1">
        <v>3619.6673999999998</v>
      </c>
      <c r="BH31" s="1">
        <v>1001880</v>
      </c>
      <c r="BI31" s="1">
        <v>1001880</v>
      </c>
      <c r="BJ31" s="1">
        <v>0</v>
      </c>
      <c r="BK31" s="1" t="s">
        <v>134</v>
      </c>
      <c r="BL31" s="1" t="s">
        <v>135</v>
      </c>
      <c r="BO31" s="1" t="s">
        <v>136</v>
      </c>
      <c r="BP31" s="1" t="s">
        <v>137</v>
      </c>
      <c r="BQ31" s="1">
        <v>0</v>
      </c>
      <c r="BR31" s="1">
        <v>0</v>
      </c>
      <c r="BT31" s="1" t="s">
        <v>190</v>
      </c>
      <c r="BW31" s="1">
        <v>0</v>
      </c>
      <c r="BX31" s="1">
        <v>0</v>
      </c>
      <c r="BY31" s="1">
        <v>0</v>
      </c>
      <c r="BZ31" s="1" t="s">
        <v>139</v>
      </c>
      <c r="CB31" s="1" t="s">
        <v>140</v>
      </c>
      <c r="CC31" s="1">
        <v>2019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2018</v>
      </c>
      <c r="CP31" s="4">
        <v>0</v>
      </c>
      <c r="CQ31" s="4">
        <v>0</v>
      </c>
      <c r="CR31" s="4">
        <v>0</v>
      </c>
      <c r="CS31" s="4">
        <v>115000</v>
      </c>
      <c r="CT31" s="4">
        <v>0</v>
      </c>
      <c r="CU31" s="4">
        <v>0</v>
      </c>
      <c r="CV31" s="4">
        <v>115000</v>
      </c>
      <c r="CW31" s="4">
        <v>0</v>
      </c>
      <c r="CX31" s="4">
        <v>115000</v>
      </c>
      <c r="CY31" s="4">
        <v>0</v>
      </c>
      <c r="CZ31" s="4">
        <v>115000</v>
      </c>
      <c r="DA31" s="1">
        <v>0</v>
      </c>
      <c r="DB31" s="1">
        <v>0</v>
      </c>
      <c r="DE31" s="1">
        <v>0</v>
      </c>
      <c r="DF31" s="3">
        <v>9.8346113300599995</v>
      </c>
      <c r="DG31" s="5">
        <f t="shared" si="0"/>
        <v>0.42759179695913041</v>
      </c>
      <c r="DH31" s="4">
        <f t="shared" si="1"/>
        <v>0.1147842056932966</v>
      </c>
      <c r="DI31" s="6">
        <f t="shared" si="2"/>
        <v>49173.056650299994</v>
      </c>
      <c r="DJ31" s="6">
        <f t="shared" si="3"/>
        <v>1.5</v>
      </c>
      <c r="DK31" s="7">
        <f t="shared" si="4"/>
        <v>642593.50430612033</v>
      </c>
      <c r="DL31">
        <f>COUNTIF('Impacted Properties'!A:A,Spur_399_West_Alignment!B31)</f>
        <v>0</v>
      </c>
      <c r="DM31" s="7">
        <f t="shared" si="5"/>
        <v>67000</v>
      </c>
      <c r="DN31" s="7">
        <f t="shared" si="6"/>
        <v>709600</v>
      </c>
    </row>
    <row r="32" spans="1:118" ht="30" x14ac:dyDescent="0.25">
      <c r="A32" s="1">
        <v>305032</v>
      </c>
      <c r="B32" s="1">
        <v>2646470</v>
      </c>
      <c r="C32" s="1" t="s">
        <v>505</v>
      </c>
      <c r="H32" s="1">
        <v>1622026.1655600001</v>
      </c>
      <c r="I32" s="1">
        <v>5495.6496119800004</v>
      </c>
      <c r="J32" s="1">
        <v>1622026.1796899999</v>
      </c>
      <c r="K32" s="1">
        <v>5495.6496119800004</v>
      </c>
      <c r="N32" s="1" t="s">
        <v>152</v>
      </c>
      <c r="O32" s="1">
        <v>43383</v>
      </c>
      <c r="P32" s="1" t="s">
        <v>506</v>
      </c>
      <c r="Q32" s="1">
        <v>2646470</v>
      </c>
      <c r="R32" s="1" t="s">
        <v>505</v>
      </c>
      <c r="S32" s="1" t="s">
        <v>507</v>
      </c>
      <c r="T32" s="1" t="s">
        <v>113</v>
      </c>
      <c r="U32" s="1">
        <v>100</v>
      </c>
      <c r="V32" s="1" t="s">
        <v>508</v>
      </c>
      <c r="W32" s="1" t="s">
        <v>509</v>
      </c>
      <c r="X32" s="1" t="s">
        <v>510</v>
      </c>
      <c r="Z32" s="1" t="s">
        <v>511</v>
      </c>
      <c r="AA32" s="1" t="s">
        <v>116</v>
      </c>
      <c r="AB32" s="1" t="s">
        <v>512</v>
      </c>
      <c r="AC32" s="1" t="s">
        <v>118</v>
      </c>
      <c r="AD32" s="1" t="s">
        <v>513</v>
      </c>
      <c r="AE32" s="1" t="s">
        <v>514</v>
      </c>
      <c r="AF32" s="1" t="s">
        <v>515</v>
      </c>
      <c r="AG32" s="1" t="s">
        <v>516</v>
      </c>
      <c r="AH32" s="1" t="s">
        <v>213</v>
      </c>
      <c r="AI32" s="1" t="s">
        <v>517</v>
      </c>
      <c r="AJ32" s="1" t="s">
        <v>321</v>
      </c>
      <c r="AL32" s="1">
        <v>0</v>
      </c>
      <c r="AM32" s="1">
        <v>0</v>
      </c>
      <c r="AN32" s="1" t="s">
        <v>518</v>
      </c>
      <c r="AP32" s="1" t="s">
        <v>519</v>
      </c>
      <c r="AR32" s="1" t="s">
        <v>115</v>
      </c>
      <c r="AS32" s="1" t="s">
        <v>116</v>
      </c>
      <c r="AT32" s="1" t="s">
        <v>126</v>
      </c>
      <c r="AU32" s="2" t="s">
        <v>520</v>
      </c>
      <c r="AV32" s="1" t="s">
        <v>128</v>
      </c>
      <c r="AW32" s="1" t="s">
        <v>129</v>
      </c>
      <c r="AX32" s="1" t="s">
        <v>130</v>
      </c>
      <c r="AZ32" s="1" t="s">
        <v>132</v>
      </c>
      <c r="BC32" s="1" t="s">
        <v>521</v>
      </c>
      <c r="BD32" s="1">
        <v>43270</v>
      </c>
      <c r="BE32" s="1" t="s">
        <v>218</v>
      </c>
      <c r="BF32" s="1">
        <v>27.985600000000002</v>
      </c>
      <c r="BG32" s="1">
        <v>0</v>
      </c>
      <c r="BH32" s="1">
        <v>1219052.74</v>
      </c>
      <c r="BI32" s="1">
        <v>1219052.74</v>
      </c>
      <c r="BJ32" s="1">
        <v>150500</v>
      </c>
      <c r="BL32" s="1" t="s">
        <v>522</v>
      </c>
      <c r="BM32" s="1" t="s">
        <v>523</v>
      </c>
      <c r="BN32" s="1" t="s">
        <v>524</v>
      </c>
      <c r="BO32" s="1" t="s">
        <v>136</v>
      </c>
      <c r="BP32" s="1" t="s">
        <v>137</v>
      </c>
      <c r="BQ32" s="1">
        <v>2019</v>
      </c>
      <c r="BR32" s="1">
        <v>2019</v>
      </c>
      <c r="BT32" s="1" t="s">
        <v>256</v>
      </c>
      <c r="BW32" s="1">
        <v>1</v>
      </c>
      <c r="BX32" s="1">
        <v>0</v>
      </c>
      <c r="BY32" s="1">
        <v>100</v>
      </c>
      <c r="BZ32" s="1" t="s">
        <v>139</v>
      </c>
      <c r="CA32" s="1">
        <v>39699</v>
      </c>
      <c r="CB32" s="1" t="s">
        <v>140</v>
      </c>
      <c r="CC32" s="1">
        <v>2019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2018</v>
      </c>
      <c r="CP32" s="4">
        <v>0</v>
      </c>
      <c r="CQ32" s="4">
        <v>0</v>
      </c>
      <c r="CR32" s="4">
        <v>0</v>
      </c>
      <c r="CS32" s="4">
        <v>3280730</v>
      </c>
      <c r="CT32" s="4">
        <v>0</v>
      </c>
      <c r="CU32" s="4">
        <v>0</v>
      </c>
      <c r="CV32" s="4">
        <v>3280730</v>
      </c>
      <c r="CW32" s="4">
        <v>0</v>
      </c>
      <c r="CX32" s="4">
        <v>3280730</v>
      </c>
      <c r="CY32" s="4">
        <v>0</v>
      </c>
      <c r="CZ32" s="4">
        <v>3280730</v>
      </c>
      <c r="DA32" s="1">
        <v>2009</v>
      </c>
      <c r="DB32" s="1">
        <v>2112256</v>
      </c>
      <c r="DC32" s="1" t="s">
        <v>516</v>
      </c>
      <c r="DD32" s="1" t="s">
        <v>184</v>
      </c>
      <c r="DE32" s="1">
        <v>34.130000000000003</v>
      </c>
      <c r="DF32" s="3">
        <v>2.3470343359900001</v>
      </c>
      <c r="DG32" s="5">
        <f t="shared" si="0"/>
        <v>8.3865785557173181E-2</v>
      </c>
      <c r="DH32" s="4">
        <f t="shared" si="1"/>
        <v>2.6912125229298938</v>
      </c>
      <c r="DI32" s="6">
        <f t="shared" si="2"/>
        <v>275140.99865098478</v>
      </c>
      <c r="DJ32" s="6">
        <f t="shared" si="3"/>
        <v>3.6331369059553569</v>
      </c>
      <c r="DK32" s="7">
        <f t="shared" si="4"/>
        <v>371440.34817882953</v>
      </c>
      <c r="DL32">
        <f>COUNTIF('Impacted Properties'!A:A,Spur_399_West_Alignment!B32)</f>
        <v>0</v>
      </c>
      <c r="DM32" s="7">
        <f t="shared" si="5"/>
        <v>67000</v>
      </c>
      <c r="DN32" s="7">
        <f t="shared" si="6"/>
        <v>438500</v>
      </c>
    </row>
    <row r="33" spans="1:118" x14ac:dyDescent="0.25">
      <c r="A33" s="1">
        <v>322180</v>
      </c>
      <c r="B33" s="1">
        <v>2623664</v>
      </c>
      <c r="C33" s="1" t="s">
        <v>525</v>
      </c>
      <c r="D33" s="1">
        <v>39271</v>
      </c>
      <c r="H33" s="1">
        <v>5179785.3970699999</v>
      </c>
      <c r="I33" s="1">
        <v>10264.032789999999</v>
      </c>
      <c r="J33" s="1">
        <v>5210532.6816400001</v>
      </c>
      <c r="K33" s="1">
        <v>10285.9101818</v>
      </c>
      <c r="P33" s="1" t="s">
        <v>526</v>
      </c>
      <c r="Q33" s="1">
        <v>2623664</v>
      </c>
      <c r="R33" s="1" t="s">
        <v>525</v>
      </c>
      <c r="S33" s="1" t="s">
        <v>234</v>
      </c>
      <c r="T33" s="1" t="s">
        <v>113</v>
      </c>
      <c r="U33" s="1">
        <v>100</v>
      </c>
      <c r="W33" s="1" t="s">
        <v>235</v>
      </c>
      <c r="X33" s="1" t="s">
        <v>236</v>
      </c>
      <c r="Z33" s="1" t="s">
        <v>115</v>
      </c>
      <c r="AA33" s="1" t="s">
        <v>116</v>
      </c>
      <c r="AB33" s="1" t="s">
        <v>237</v>
      </c>
      <c r="AC33" s="1" t="s">
        <v>118</v>
      </c>
      <c r="AD33" s="1" t="s">
        <v>527</v>
      </c>
      <c r="AE33" s="1" t="s">
        <v>528</v>
      </c>
      <c r="AF33" s="1" t="s">
        <v>529</v>
      </c>
      <c r="AH33" s="1" t="s">
        <v>530</v>
      </c>
      <c r="AI33" s="1" t="s">
        <v>531</v>
      </c>
      <c r="AL33" s="1">
        <v>0</v>
      </c>
      <c r="AM33" s="1">
        <v>0</v>
      </c>
      <c r="AV33" s="1" t="s">
        <v>128</v>
      </c>
      <c r="AW33" s="1" t="s">
        <v>129</v>
      </c>
      <c r="AX33" s="1" t="s">
        <v>130</v>
      </c>
      <c r="AZ33" s="1" t="s">
        <v>132</v>
      </c>
      <c r="BC33" s="1" t="s">
        <v>240</v>
      </c>
      <c r="BD33" s="1">
        <v>41453</v>
      </c>
      <c r="BE33" s="1" t="s">
        <v>174</v>
      </c>
      <c r="BF33" s="1">
        <v>118.1519</v>
      </c>
      <c r="BG33" s="1">
        <v>0</v>
      </c>
      <c r="BH33" s="1">
        <v>5146696.76</v>
      </c>
      <c r="BI33" s="1">
        <v>5146696.76</v>
      </c>
      <c r="BJ33" s="1">
        <v>0</v>
      </c>
      <c r="BK33" s="1" t="s">
        <v>527</v>
      </c>
      <c r="BL33" s="1" t="s">
        <v>199</v>
      </c>
      <c r="BO33" s="1" t="s">
        <v>136</v>
      </c>
      <c r="BP33" s="1" t="s">
        <v>113</v>
      </c>
      <c r="BQ33" s="1">
        <v>0</v>
      </c>
      <c r="BR33" s="1">
        <v>0</v>
      </c>
      <c r="BT33" s="1" t="s">
        <v>200</v>
      </c>
      <c r="BW33" s="1">
        <v>0</v>
      </c>
      <c r="BX33" s="1">
        <v>0</v>
      </c>
      <c r="BY33" s="1">
        <v>0</v>
      </c>
      <c r="BZ33" s="1" t="s">
        <v>139</v>
      </c>
      <c r="CA33" s="1">
        <v>39142</v>
      </c>
      <c r="CB33" s="1" t="s">
        <v>140</v>
      </c>
      <c r="CC33" s="1">
        <v>2019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2018</v>
      </c>
      <c r="CP33" s="4">
        <v>0</v>
      </c>
      <c r="CQ33" s="4">
        <v>0</v>
      </c>
      <c r="CR33" s="4">
        <v>0</v>
      </c>
      <c r="CS33" s="4">
        <v>12866742</v>
      </c>
      <c r="CT33" s="4">
        <v>19141</v>
      </c>
      <c r="CU33" s="4">
        <v>12866742</v>
      </c>
      <c r="CV33" s="4">
        <v>12866742</v>
      </c>
      <c r="CW33" s="4">
        <v>12847601</v>
      </c>
      <c r="CX33" s="4">
        <v>19141</v>
      </c>
      <c r="CY33" s="4">
        <v>0</v>
      </c>
      <c r="CZ33" s="4">
        <v>19141</v>
      </c>
      <c r="DA33" s="1">
        <v>2007</v>
      </c>
      <c r="DB33" s="1">
        <v>2583709</v>
      </c>
      <c r="DD33" s="1" t="s">
        <v>184</v>
      </c>
      <c r="DE33" s="1">
        <v>136.26419999999999</v>
      </c>
      <c r="DF33" s="3">
        <v>21.522154264200001</v>
      </c>
      <c r="DG33" s="5">
        <f t="shared" si="0"/>
        <v>0.18215664987974772</v>
      </c>
      <c r="DH33" s="4">
        <f t="shared" si="1"/>
        <v>2.5000000194299381</v>
      </c>
      <c r="DI33" s="6">
        <f t="shared" si="2"/>
        <v>2343762.6175870448</v>
      </c>
      <c r="DJ33" s="6">
        <f t="shared" si="3"/>
        <v>3.3750000262304165</v>
      </c>
      <c r="DK33" s="7">
        <f t="shared" si="4"/>
        <v>3164079.5337425107</v>
      </c>
      <c r="DL33">
        <f>COUNTIF('Impacted Properties'!A:A,Spur_399_West_Alignment!B33)</f>
        <v>0</v>
      </c>
      <c r="DM33" s="7">
        <f t="shared" si="5"/>
        <v>67000</v>
      </c>
      <c r="DN33" s="7">
        <f t="shared" si="6"/>
        <v>3231100</v>
      </c>
    </row>
    <row r="34" spans="1:118" ht="30" x14ac:dyDescent="0.25">
      <c r="A34" s="1">
        <v>327967</v>
      </c>
      <c r="B34" s="1">
        <v>2593141</v>
      </c>
      <c r="C34" s="1" t="s">
        <v>532</v>
      </c>
      <c r="D34" s="1">
        <v>38741</v>
      </c>
      <c r="H34" s="1">
        <v>2055087.57286</v>
      </c>
      <c r="I34" s="1">
        <v>8490.8671286499994</v>
      </c>
      <c r="J34" s="1">
        <v>1696920.7304700001</v>
      </c>
      <c r="K34" s="1">
        <v>7206.0499520599997</v>
      </c>
      <c r="P34" s="1" t="s">
        <v>533</v>
      </c>
      <c r="Q34" s="1">
        <v>2593141</v>
      </c>
      <c r="R34" s="1" t="s">
        <v>532</v>
      </c>
      <c r="S34" s="1" t="s">
        <v>534</v>
      </c>
      <c r="T34" s="1" t="s">
        <v>113</v>
      </c>
      <c r="U34" s="1">
        <v>100</v>
      </c>
      <c r="X34" s="1" t="s">
        <v>535</v>
      </c>
      <c r="Z34" s="1" t="s">
        <v>115</v>
      </c>
      <c r="AA34" s="1" t="s">
        <v>116</v>
      </c>
      <c r="AB34" s="1" t="s">
        <v>536</v>
      </c>
      <c r="AC34" s="1" t="s">
        <v>118</v>
      </c>
      <c r="AD34" s="1" t="s">
        <v>143</v>
      </c>
      <c r="AE34" s="1" t="s">
        <v>144</v>
      </c>
      <c r="AF34" s="1" t="s">
        <v>145</v>
      </c>
      <c r="AH34" s="1" t="s">
        <v>463</v>
      </c>
      <c r="AI34" s="1" t="s">
        <v>537</v>
      </c>
      <c r="AL34" s="1">
        <v>0</v>
      </c>
      <c r="AM34" s="1">
        <v>0</v>
      </c>
      <c r="AN34" s="1" t="s">
        <v>538</v>
      </c>
      <c r="AP34" s="1" t="s">
        <v>124</v>
      </c>
      <c r="AQ34" s="1" t="s">
        <v>125</v>
      </c>
      <c r="AR34" s="1" t="s">
        <v>115</v>
      </c>
      <c r="AS34" s="1" t="s">
        <v>116</v>
      </c>
      <c r="AT34" s="1" t="s">
        <v>126</v>
      </c>
      <c r="AU34" s="2" t="s">
        <v>539</v>
      </c>
      <c r="AV34" s="1" t="s">
        <v>128</v>
      </c>
      <c r="AW34" s="1" t="s">
        <v>129</v>
      </c>
      <c r="AX34" s="1" t="s">
        <v>171</v>
      </c>
      <c r="AY34" s="1" t="s">
        <v>131</v>
      </c>
      <c r="AZ34" s="1" t="s">
        <v>172</v>
      </c>
      <c r="BD34" s="1">
        <v>43150</v>
      </c>
      <c r="BE34" s="1" t="s">
        <v>133</v>
      </c>
      <c r="BF34" s="1">
        <v>42.564</v>
      </c>
      <c r="BG34" s="1">
        <v>0</v>
      </c>
      <c r="BH34" s="1">
        <v>1854087.84</v>
      </c>
      <c r="BI34" s="1">
        <v>1854087.84</v>
      </c>
      <c r="BJ34" s="1">
        <v>0</v>
      </c>
      <c r="BK34" s="1" t="s">
        <v>134</v>
      </c>
      <c r="BL34" s="1" t="s">
        <v>135</v>
      </c>
      <c r="BO34" s="1" t="s">
        <v>136</v>
      </c>
      <c r="BP34" s="1" t="s">
        <v>137</v>
      </c>
      <c r="BQ34" s="1">
        <v>0</v>
      </c>
      <c r="BR34" s="1">
        <v>0</v>
      </c>
      <c r="BT34" s="1" t="s">
        <v>540</v>
      </c>
      <c r="BW34" s="1">
        <v>0</v>
      </c>
      <c r="BX34" s="1">
        <v>0</v>
      </c>
      <c r="BY34" s="1">
        <v>0</v>
      </c>
      <c r="BZ34" s="1" t="s">
        <v>139</v>
      </c>
      <c r="CA34" s="1">
        <v>38737</v>
      </c>
      <c r="CB34" s="1" t="s">
        <v>140</v>
      </c>
      <c r="CC34" s="1">
        <v>2019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2018</v>
      </c>
      <c r="CP34" s="4">
        <v>0</v>
      </c>
      <c r="CQ34" s="4">
        <v>0</v>
      </c>
      <c r="CR34" s="4">
        <v>0</v>
      </c>
      <c r="CS34" s="4">
        <v>1064100</v>
      </c>
      <c r="CT34" s="4">
        <v>0</v>
      </c>
      <c r="CU34" s="4">
        <v>0</v>
      </c>
      <c r="CV34" s="4">
        <v>1064100</v>
      </c>
      <c r="CW34" s="4">
        <v>0</v>
      </c>
      <c r="CX34" s="4">
        <v>1064100</v>
      </c>
      <c r="CY34" s="4">
        <v>0</v>
      </c>
      <c r="CZ34" s="4">
        <v>1064100</v>
      </c>
      <c r="DA34" s="1">
        <v>2006</v>
      </c>
      <c r="DB34" s="1">
        <v>2121436</v>
      </c>
      <c r="DD34" s="1" t="s">
        <v>463</v>
      </c>
      <c r="DE34" s="1">
        <v>49.116</v>
      </c>
      <c r="DF34" s="3">
        <v>11.231846665300001</v>
      </c>
      <c r="DG34" s="5">
        <f t="shared" si="0"/>
        <v>0.26388137076637536</v>
      </c>
      <c r="DH34" s="4">
        <f t="shared" si="1"/>
        <v>0.57392102846648296</v>
      </c>
      <c r="DI34" s="6">
        <f t="shared" si="2"/>
        <v>280796.16663250001</v>
      </c>
      <c r="DJ34" s="6">
        <f t="shared" si="3"/>
        <v>1.5</v>
      </c>
      <c r="DK34" s="7">
        <f t="shared" si="4"/>
        <v>733888.86111070216</v>
      </c>
      <c r="DL34">
        <f>COUNTIF('Impacted Properties'!A:A,Spur_399_West_Alignment!B34)</f>
        <v>0</v>
      </c>
      <c r="DM34" s="7">
        <f t="shared" si="5"/>
        <v>67000</v>
      </c>
      <c r="DN34" s="7">
        <f t="shared" si="6"/>
        <v>800900</v>
      </c>
    </row>
    <row r="35" spans="1:118" ht="30" x14ac:dyDescent="0.25">
      <c r="A35" s="1">
        <v>334190</v>
      </c>
      <c r="B35" s="1">
        <v>2784658</v>
      </c>
      <c r="C35" s="1" t="s">
        <v>541</v>
      </c>
      <c r="H35" s="1">
        <v>0</v>
      </c>
      <c r="I35" s="1">
        <v>0</v>
      </c>
      <c r="J35" s="1">
        <v>0</v>
      </c>
      <c r="K35" s="1">
        <v>0</v>
      </c>
      <c r="L35" s="1" t="s">
        <v>152</v>
      </c>
      <c r="M35" s="1">
        <v>43336</v>
      </c>
      <c r="N35" s="1" t="s">
        <v>152</v>
      </c>
      <c r="O35" s="1">
        <v>43383</v>
      </c>
      <c r="P35" s="1" t="s">
        <v>542</v>
      </c>
      <c r="Q35" s="1">
        <v>2784658</v>
      </c>
      <c r="R35" s="1" t="s">
        <v>541</v>
      </c>
      <c r="S35" s="1" t="s">
        <v>543</v>
      </c>
      <c r="T35" s="1" t="s">
        <v>113</v>
      </c>
      <c r="U35" s="1">
        <v>100</v>
      </c>
      <c r="X35" s="1" t="s">
        <v>510</v>
      </c>
      <c r="Z35" s="1" t="s">
        <v>511</v>
      </c>
      <c r="AA35" s="1" t="s">
        <v>116</v>
      </c>
      <c r="AB35" s="1" t="s">
        <v>512</v>
      </c>
      <c r="AC35" s="1" t="s">
        <v>118</v>
      </c>
      <c r="AD35" s="1" t="s">
        <v>513</v>
      </c>
      <c r="AE35" s="1" t="s">
        <v>514</v>
      </c>
      <c r="AF35" s="1" t="s">
        <v>515</v>
      </c>
      <c r="AG35" s="1" t="s">
        <v>516</v>
      </c>
      <c r="AH35" s="1" t="s">
        <v>544</v>
      </c>
      <c r="AI35" s="1" t="s">
        <v>545</v>
      </c>
      <c r="AJ35" s="1" t="s">
        <v>404</v>
      </c>
      <c r="AL35" s="1">
        <v>0</v>
      </c>
      <c r="AM35" s="1">
        <v>0</v>
      </c>
      <c r="AP35" s="1" t="s">
        <v>519</v>
      </c>
      <c r="AS35" s="1" t="s">
        <v>116</v>
      </c>
      <c r="AU35" s="2" t="s">
        <v>546</v>
      </c>
      <c r="AV35" s="1" t="s">
        <v>128</v>
      </c>
      <c r="AW35" s="1" t="s">
        <v>129</v>
      </c>
      <c r="AX35" s="1" t="s">
        <v>130</v>
      </c>
      <c r="AZ35" s="1" t="s">
        <v>132</v>
      </c>
      <c r="BC35" s="1" t="s">
        <v>547</v>
      </c>
      <c r="BD35" s="1">
        <v>43325</v>
      </c>
      <c r="BE35" s="1" t="s">
        <v>174</v>
      </c>
      <c r="BF35" s="1">
        <v>9.6720000000000006</v>
      </c>
      <c r="BG35" s="1">
        <v>0</v>
      </c>
      <c r="BH35" s="1">
        <v>421312.32</v>
      </c>
      <c r="BI35" s="1">
        <v>421312.32</v>
      </c>
      <c r="BJ35" s="1">
        <v>0</v>
      </c>
      <c r="BL35" s="1" t="s">
        <v>149</v>
      </c>
      <c r="BN35" s="1" t="s">
        <v>524</v>
      </c>
      <c r="BO35" s="1" t="s">
        <v>136</v>
      </c>
      <c r="BP35" s="1" t="s">
        <v>137</v>
      </c>
      <c r="BQ35" s="1">
        <v>0</v>
      </c>
      <c r="BR35" s="1">
        <v>0</v>
      </c>
      <c r="BT35" s="1" t="s">
        <v>149</v>
      </c>
      <c r="BW35" s="1">
        <v>0</v>
      </c>
      <c r="BX35" s="1">
        <v>0</v>
      </c>
      <c r="BY35" s="1">
        <v>0</v>
      </c>
      <c r="BZ35" s="1" t="s">
        <v>139</v>
      </c>
      <c r="CA35" s="1">
        <v>43340</v>
      </c>
      <c r="CB35" s="1" t="s">
        <v>140</v>
      </c>
      <c r="CC35" s="1">
        <v>2019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2019</v>
      </c>
      <c r="CP35" s="4">
        <v>0</v>
      </c>
      <c r="CQ35" s="4">
        <v>0</v>
      </c>
      <c r="CR35" s="4">
        <v>0</v>
      </c>
      <c r="CS35" s="4">
        <v>1474593</v>
      </c>
      <c r="CT35" s="4">
        <v>0</v>
      </c>
      <c r="CU35" s="4">
        <v>0</v>
      </c>
      <c r="CV35" s="4">
        <v>1474593</v>
      </c>
      <c r="CW35" s="4">
        <v>0</v>
      </c>
      <c r="CX35" s="4">
        <v>1474593</v>
      </c>
      <c r="CY35" s="4">
        <v>0</v>
      </c>
      <c r="CZ35" s="4">
        <v>1474593</v>
      </c>
      <c r="DA35" s="1">
        <v>2019</v>
      </c>
      <c r="DB35" s="1">
        <v>2646470</v>
      </c>
      <c r="DC35" s="1" t="s">
        <v>516</v>
      </c>
      <c r="DD35" s="1" t="s">
        <v>213</v>
      </c>
      <c r="DE35" s="1">
        <v>27.985600000000002</v>
      </c>
      <c r="DF35" s="3">
        <v>4.1561412455399998</v>
      </c>
      <c r="DG35" s="5">
        <f t="shared" si="0"/>
        <v>0.42970856550248132</v>
      </c>
      <c r="DH35" s="4">
        <f t="shared" si="1"/>
        <v>3.4999997151756683</v>
      </c>
      <c r="DI35" s="6">
        <f t="shared" si="2"/>
        <v>633645.24273000052</v>
      </c>
      <c r="DJ35" s="6">
        <f t="shared" si="3"/>
        <v>4.7249996154871523</v>
      </c>
      <c r="DK35" s="7">
        <f t="shared" si="4"/>
        <v>855421.07768550061</v>
      </c>
      <c r="DL35">
        <f>COUNTIF('Impacted Properties'!A:A,Spur_399_West_Alignment!B35)</f>
        <v>0</v>
      </c>
      <c r="DM35" s="7">
        <f t="shared" si="5"/>
        <v>67000</v>
      </c>
      <c r="DN35" s="7">
        <f t="shared" si="6"/>
        <v>922500</v>
      </c>
    </row>
    <row r="36" spans="1:118" ht="30" x14ac:dyDescent="0.25">
      <c r="A36" s="1">
        <v>363410</v>
      </c>
      <c r="B36" s="1">
        <v>2787343</v>
      </c>
      <c r="C36" s="1" t="s">
        <v>548</v>
      </c>
      <c r="D36" s="1">
        <v>38658</v>
      </c>
      <c r="H36" s="1">
        <v>706410.30469400005</v>
      </c>
      <c r="I36" s="1">
        <v>3663.00518311</v>
      </c>
      <c r="J36" s="1">
        <v>706500.210938</v>
      </c>
      <c r="K36" s="1">
        <v>3663.8017202299998</v>
      </c>
      <c r="L36" s="1" t="s">
        <v>152</v>
      </c>
      <c r="M36" s="1">
        <v>43383</v>
      </c>
      <c r="N36" s="1" t="s">
        <v>152</v>
      </c>
      <c r="O36" s="1">
        <v>43388</v>
      </c>
      <c r="P36" s="1" t="s">
        <v>549</v>
      </c>
      <c r="Q36" s="1">
        <v>2787343</v>
      </c>
      <c r="R36" s="1" t="s">
        <v>548</v>
      </c>
      <c r="S36" s="1" t="s">
        <v>550</v>
      </c>
      <c r="T36" s="1" t="s">
        <v>113</v>
      </c>
      <c r="U36" s="1">
        <v>100</v>
      </c>
      <c r="X36" s="1" t="s">
        <v>551</v>
      </c>
      <c r="Z36" s="1" t="s">
        <v>511</v>
      </c>
      <c r="AA36" s="1" t="s">
        <v>116</v>
      </c>
      <c r="AB36" s="1" t="s">
        <v>512</v>
      </c>
      <c r="AC36" s="1" t="s">
        <v>118</v>
      </c>
      <c r="AD36" s="1" t="s">
        <v>119</v>
      </c>
      <c r="AE36" s="1" t="s">
        <v>120</v>
      </c>
      <c r="AF36" s="1" t="s">
        <v>121</v>
      </c>
      <c r="AH36" s="1" t="s">
        <v>552</v>
      </c>
      <c r="AI36" s="1" t="s">
        <v>553</v>
      </c>
      <c r="AL36" s="1">
        <v>0</v>
      </c>
      <c r="AM36" s="1">
        <v>0</v>
      </c>
      <c r="AR36" s="1" t="s">
        <v>115</v>
      </c>
      <c r="AS36" s="1" t="s">
        <v>116</v>
      </c>
      <c r="AT36" s="1" t="s">
        <v>126</v>
      </c>
      <c r="AU36" s="2" t="s">
        <v>198</v>
      </c>
      <c r="AV36" s="1" t="s">
        <v>128</v>
      </c>
      <c r="AW36" s="1" t="s">
        <v>129</v>
      </c>
      <c r="AX36" s="1" t="s">
        <v>130</v>
      </c>
      <c r="AZ36" s="1" t="s">
        <v>132</v>
      </c>
      <c r="BC36" s="1" t="s">
        <v>554</v>
      </c>
      <c r="BD36" s="1">
        <v>43369</v>
      </c>
      <c r="BE36" s="1" t="s">
        <v>218</v>
      </c>
      <c r="BF36" s="1">
        <v>30.936900000000001</v>
      </c>
      <c r="BG36" s="1">
        <v>76.33</v>
      </c>
      <c r="BH36" s="1">
        <v>1347611.56</v>
      </c>
      <c r="BI36" s="1">
        <v>1347611.36</v>
      </c>
      <c r="BJ36" s="1">
        <v>0</v>
      </c>
      <c r="BL36" s="1" t="s">
        <v>138</v>
      </c>
      <c r="BO36" s="1" t="s">
        <v>136</v>
      </c>
      <c r="BP36" s="1" t="s">
        <v>137</v>
      </c>
      <c r="BQ36" s="1">
        <v>0</v>
      </c>
      <c r="BR36" s="1">
        <v>0</v>
      </c>
      <c r="BT36" s="1" t="s">
        <v>138</v>
      </c>
      <c r="BW36" s="1">
        <v>0</v>
      </c>
      <c r="BX36" s="1">
        <v>0</v>
      </c>
      <c r="BY36" s="1">
        <v>0</v>
      </c>
      <c r="BZ36" s="1" t="s">
        <v>139</v>
      </c>
      <c r="CA36" s="1">
        <v>43384</v>
      </c>
      <c r="CB36" s="1" t="s">
        <v>140</v>
      </c>
      <c r="CC36" s="1">
        <v>2019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2019</v>
      </c>
      <c r="CP36" s="4">
        <v>0</v>
      </c>
      <c r="CQ36" s="4">
        <v>0</v>
      </c>
      <c r="CR36" s="4">
        <v>0</v>
      </c>
      <c r="CS36" s="4">
        <v>1347611</v>
      </c>
      <c r="CT36" s="4">
        <v>0</v>
      </c>
      <c r="CU36" s="4">
        <v>0</v>
      </c>
      <c r="CV36" s="4">
        <v>1347611</v>
      </c>
      <c r="CW36" s="4">
        <v>0</v>
      </c>
      <c r="CX36" s="4">
        <v>1347611</v>
      </c>
      <c r="CY36" s="4">
        <v>0</v>
      </c>
      <c r="CZ36" s="4">
        <v>1347611</v>
      </c>
      <c r="DA36" s="1">
        <v>0</v>
      </c>
      <c r="DB36" s="1">
        <v>0</v>
      </c>
      <c r="DE36" s="1">
        <v>0</v>
      </c>
      <c r="DF36" s="3">
        <v>7.0188528227100004</v>
      </c>
      <c r="DG36" s="5">
        <f t="shared" si="0"/>
        <v>0.22687641113180257</v>
      </c>
      <c r="DH36" s="4">
        <f t="shared" si="1"/>
        <v>0.99999973286066679</v>
      </c>
      <c r="DI36" s="6">
        <f t="shared" si="2"/>
        <v>305741.14728173957</v>
      </c>
      <c r="DJ36" s="6">
        <f t="shared" si="3"/>
        <v>1.5</v>
      </c>
      <c r="DK36" s="7">
        <f t="shared" si="4"/>
        <v>458611.84343587141</v>
      </c>
      <c r="DL36">
        <f>COUNTIF('Impacted Properties'!A:A,Spur_399_West_Alignment!B36)</f>
        <v>0</v>
      </c>
      <c r="DM36" s="7">
        <f t="shared" si="5"/>
        <v>67000</v>
      </c>
      <c r="DN36" s="7">
        <f t="shared" si="6"/>
        <v>525700</v>
      </c>
    </row>
    <row r="37" spans="1:118" ht="30" x14ac:dyDescent="0.25">
      <c r="A37" s="1">
        <v>363408</v>
      </c>
      <c r="B37" s="1">
        <v>2787345</v>
      </c>
      <c r="C37" s="1" t="s">
        <v>555</v>
      </c>
      <c r="H37" s="1">
        <v>520591.52116</v>
      </c>
      <c r="I37" s="1">
        <v>2920.8528917600001</v>
      </c>
      <c r="J37" s="1">
        <v>373747.53125</v>
      </c>
      <c r="K37" s="1">
        <v>4331.8592274100001</v>
      </c>
      <c r="L37" s="1" t="s">
        <v>152</v>
      </c>
      <c r="M37" s="1">
        <v>43383</v>
      </c>
      <c r="N37" s="1" t="s">
        <v>152</v>
      </c>
      <c r="O37" s="1">
        <v>43388</v>
      </c>
      <c r="P37" s="1" t="s">
        <v>556</v>
      </c>
      <c r="Q37" s="1">
        <v>2787345</v>
      </c>
      <c r="R37" s="1" t="s">
        <v>555</v>
      </c>
      <c r="S37" s="1" t="s">
        <v>550</v>
      </c>
      <c r="T37" s="1" t="s">
        <v>113</v>
      </c>
      <c r="U37" s="1">
        <v>100</v>
      </c>
      <c r="X37" s="1" t="s">
        <v>551</v>
      </c>
      <c r="Z37" s="1" t="s">
        <v>511</v>
      </c>
      <c r="AA37" s="1" t="s">
        <v>116</v>
      </c>
      <c r="AB37" s="1" t="s">
        <v>512</v>
      </c>
      <c r="AC37" s="1" t="s">
        <v>118</v>
      </c>
      <c r="AD37" s="1" t="s">
        <v>119</v>
      </c>
      <c r="AE37" s="1" t="s">
        <v>120</v>
      </c>
      <c r="AF37" s="1" t="s">
        <v>121</v>
      </c>
      <c r="AH37" s="1" t="s">
        <v>557</v>
      </c>
      <c r="AI37" s="1" t="s">
        <v>558</v>
      </c>
      <c r="AL37" s="1">
        <v>0</v>
      </c>
      <c r="AM37" s="1">
        <v>0</v>
      </c>
      <c r="AR37" s="1" t="s">
        <v>115</v>
      </c>
      <c r="AS37" s="1" t="s">
        <v>116</v>
      </c>
      <c r="AT37" s="1" t="s">
        <v>126</v>
      </c>
      <c r="AU37" s="2" t="s">
        <v>198</v>
      </c>
      <c r="AV37" s="1" t="s">
        <v>128</v>
      </c>
      <c r="AW37" s="1" t="s">
        <v>129</v>
      </c>
      <c r="AX37" s="1" t="s">
        <v>130</v>
      </c>
      <c r="AZ37" s="1" t="s">
        <v>132</v>
      </c>
      <c r="BC37" s="1" t="s">
        <v>554</v>
      </c>
      <c r="BD37" s="1">
        <v>43369</v>
      </c>
      <c r="BE37" s="1" t="s">
        <v>218</v>
      </c>
      <c r="BF37" s="1">
        <v>3.391</v>
      </c>
      <c r="BG37" s="1">
        <v>76.33</v>
      </c>
      <c r="BH37" s="1">
        <v>147711.96</v>
      </c>
      <c r="BI37" s="1">
        <v>147711.96</v>
      </c>
      <c r="BJ37" s="1">
        <v>0</v>
      </c>
      <c r="BK37" s="1" t="s">
        <v>134</v>
      </c>
      <c r="BL37" s="1" t="s">
        <v>559</v>
      </c>
      <c r="BO37" s="1" t="s">
        <v>136</v>
      </c>
      <c r="BP37" s="1" t="s">
        <v>137</v>
      </c>
      <c r="BQ37" s="1">
        <v>0</v>
      </c>
      <c r="BR37" s="1">
        <v>0</v>
      </c>
      <c r="BT37" s="1" t="s">
        <v>560</v>
      </c>
      <c r="BW37" s="1">
        <v>0</v>
      </c>
      <c r="BX37" s="1">
        <v>0</v>
      </c>
      <c r="BY37" s="1">
        <v>0</v>
      </c>
      <c r="BZ37" s="1" t="s">
        <v>139</v>
      </c>
      <c r="CA37" s="1">
        <v>43384</v>
      </c>
      <c r="CB37" s="1" t="s">
        <v>140</v>
      </c>
      <c r="CC37" s="1">
        <v>2019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2019</v>
      </c>
      <c r="CP37" s="4">
        <v>0</v>
      </c>
      <c r="CQ37" s="4">
        <v>0</v>
      </c>
      <c r="CR37" s="4">
        <v>0</v>
      </c>
      <c r="CS37" s="4">
        <v>147712</v>
      </c>
      <c r="CT37" s="4">
        <v>0</v>
      </c>
      <c r="CU37" s="4">
        <v>0</v>
      </c>
      <c r="CV37" s="4">
        <v>147712</v>
      </c>
      <c r="CW37" s="4">
        <v>0</v>
      </c>
      <c r="CX37" s="4">
        <v>147712</v>
      </c>
      <c r="CY37" s="4">
        <v>0</v>
      </c>
      <c r="CZ37" s="4">
        <v>147712</v>
      </c>
      <c r="DA37" s="1">
        <v>0</v>
      </c>
      <c r="DB37" s="1">
        <v>0</v>
      </c>
      <c r="DE37" s="1">
        <v>0</v>
      </c>
      <c r="DF37" s="3">
        <v>2.0928620942</v>
      </c>
      <c r="DG37" s="5">
        <f t="shared" si="0"/>
        <v>0.61718139020937779</v>
      </c>
      <c r="DH37" s="4">
        <f t="shared" si="1"/>
        <v>1.0000002707973004</v>
      </c>
      <c r="DI37" s="6">
        <f t="shared" si="2"/>
        <v>91165.097510607608</v>
      </c>
      <c r="DJ37" s="6">
        <f t="shared" si="3"/>
        <v>1.5</v>
      </c>
      <c r="DK37" s="7">
        <f t="shared" si="4"/>
        <v>136747.60923502801</v>
      </c>
      <c r="DL37">
        <f>COUNTIF('Impacted Properties'!A:A,Spur_399_West_Alignment!B37)</f>
        <v>0</v>
      </c>
      <c r="DM37" s="7">
        <f t="shared" si="5"/>
        <v>67000</v>
      </c>
      <c r="DN37" s="7">
        <f t="shared" si="6"/>
        <v>203800</v>
      </c>
    </row>
    <row r="38" spans="1:118" x14ac:dyDescent="0.25">
      <c r="DG38" s="5"/>
      <c r="DH38" s="4"/>
      <c r="DI38" s="6"/>
      <c r="DJ38" s="6"/>
      <c r="DK38" s="7"/>
      <c r="DM38" s="7"/>
      <c r="DN38" s="7">
        <f>SUM(DN2:DN37)</f>
        <v>14858300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33E16-4906-4EE1-882E-0C3CF2EA5D1D}">
  <dimension ref="A1:A8"/>
  <sheetViews>
    <sheetView workbookViewId="0">
      <selection sqref="A1:A8"/>
    </sheetView>
  </sheetViews>
  <sheetFormatPr defaultRowHeight="15" x14ac:dyDescent="0.25"/>
  <sheetData>
    <row r="1" spans="1:1" x14ac:dyDescent="0.25">
      <c r="A1" s="1">
        <v>1085863</v>
      </c>
    </row>
    <row r="2" spans="1:1" x14ac:dyDescent="0.25">
      <c r="A2" s="1">
        <v>1051300</v>
      </c>
    </row>
    <row r="3" spans="1:1" x14ac:dyDescent="0.25">
      <c r="A3" s="1">
        <v>1051248</v>
      </c>
    </row>
    <row r="4" spans="1:1" x14ac:dyDescent="0.25">
      <c r="A4" s="1">
        <v>2512772</v>
      </c>
    </row>
    <row r="5" spans="1:1" x14ac:dyDescent="0.25">
      <c r="A5" s="1">
        <v>2681477</v>
      </c>
    </row>
    <row r="6" spans="1:1" x14ac:dyDescent="0.25">
      <c r="A6" s="1">
        <v>2780733</v>
      </c>
    </row>
    <row r="7" spans="1:1" x14ac:dyDescent="0.25">
      <c r="A7" s="1">
        <v>2780731</v>
      </c>
    </row>
    <row r="8" spans="1:1" x14ac:dyDescent="0.25">
      <c r="A8" s="1">
        <v>2661296</v>
      </c>
    </row>
  </sheetData>
  <conditionalFormatting sqref="A1:A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Spur_399_West_Alignment</vt:lpstr>
      <vt:lpstr>Impacted Properties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2019-04-26T14:22:42Z</dcterms:created>
  <dcterms:modified xsi:type="dcterms:W3CDTF">2019-04-26T14:57:22Z</dcterms:modified>
</cp:coreProperties>
</file>