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C:\Users\dcwilliams\Documents\US380\Cost Estimates\ROW Spreadsheets\2019 Public Meetings\Acres of Need\"/>
    </mc:Choice>
  </mc:AlternateContent>
  <xr:revisionPtr revIDLastSave="0" documentId="13_ncr:1_{6AB473C1-9E9D-47D1-A047-2BEBA33285B6}" xr6:coauthVersionLast="43" xr6:coauthVersionMax="43" xr10:uidLastSave="{00000000-0000-0000-0000-000000000000}"/>
  <bookViews>
    <workbookView xWindow="-108" yWindow="-108" windowWidth="23256" windowHeight="12576" xr2:uid="{00000000-000D-0000-FFFF-FFFF00000000}"/>
  </bookViews>
  <sheets>
    <sheet name="Export_Output_Red_A_3" sheetId="1" r:id="rId1"/>
    <sheet name="Impacted Properties" sheetId="2" r:id="rId2"/>
  </sheets>
  <definedNames>
    <definedName name="_xlnm.Database">Export_Output_Red_A_3!$A$1:$DG$101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N2" i="1" l="1"/>
  <c r="DK2" i="1"/>
  <c r="DL2" i="1" s="1"/>
  <c r="DJ102" i="1" l="1"/>
  <c r="DJ6" i="1"/>
  <c r="DK6" i="1"/>
  <c r="DL6" i="1" s="1"/>
  <c r="DM6" i="1"/>
  <c r="DN6" i="1"/>
  <c r="DJ7" i="1"/>
  <c r="DK7" i="1"/>
  <c r="DL7" i="1"/>
  <c r="DM7" i="1"/>
  <c r="DO7" i="1" s="1"/>
  <c r="DN7" i="1"/>
  <c r="DJ8" i="1"/>
  <c r="DK8" i="1"/>
  <c r="DL8" i="1"/>
  <c r="DM8" i="1"/>
  <c r="DN8" i="1"/>
  <c r="DJ9" i="1"/>
  <c r="DK9" i="1"/>
  <c r="DL9" i="1" s="1"/>
  <c r="DM9" i="1"/>
  <c r="DO9" i="1" s="1"/>
  <c r="DN9" i="1"/>
  <c r="DJ10" i="1"/>
  <c r="DK10" i="1"/>
  <c r="DL10" i="1" s="1"/>
  <c r="DM10" i="1"/>
  <c r="DN10" i="1"/>
  <c r="DJ11" i="1"/>
  <c r="DK11" i="1"/>
  <c r="DL11" i="1" s="1"/>
  <c r="DM11" i="1"/>
  <c r="DO11" i="1" s="1"/>
  <c r="DN11" i="1"/>
  <c r="DJ12" i="1"/>
  <c r="DK12" i="1"/>
  <c r="DL12" i="1"/>
  <c r="DM12" i="1"/>
  <c r="DN12" i="1"/>
  <c r="DJ13" i="1"/>
  <c r="DK13" i="1"/>
  <c r="DL13" i="1" s="1"/>
  <c r="DM13" i="1"/>
  <c r="DO13" i="1" s="1"/>
  <c r="DN13" i="1"/>
  <c r="DJ14" i="1"/>
  <c r="DK14" i="1"/>
  <c r="DL14" i="1" s="1"/>
  <c r="DM14" i="1"/>
  <c r="DN14" i="1"/>
  <c r="DJ15" i="1"/>
  <c r="DK15" i="1"/>
  <c r="DL15" i="1" s="1"/>
  <c r="DM15" i="1"/>
  <c r="DO15" i="1" s="1"/>
  <c r="DN15" i="1"/>
  <c r="DJ16" i="1"/>
  <c r="DK16" i="1"/>
  <c r="DL16" i="1"/>
  <c r="DM16" i="1"/>
  <c r="DO16" i="1" s="1"/>
  <c r="DN16" i="1"/>
  <c r="DJ17" i="1"/>
  <c r="DK17" i="1"/>
  <c r="DL17" i="1" s="1"/>
  <c r="DM17" i="1"/>
  <c r="DO17" i="1" s="1"/>
  <c r="DN17" i="1"/>
  <c r="DJ18" i="1"/>
  <c r="DK18" i="1"/>
  <c r="DL18" i="1" s="1"/>
  <c r="DM18" i="1"/>
  <c r="DO18" i="1" s="1"/>
  <c r="DN18" i="1"/>
  <c r="DJ19" i="1"/>
  <c r="DK19" i="1"/>
  <c r="DL19" i="1" s="1"/>
  <c r="DM19" i="1"/>
  <c r="DO19" i="1" s="1"/>
  <c r="DN19" i="1"/>
  <c r="DJ20" i="1"/>
  <c r="DK20" i="1"/>
  <c r="DL20" i="1"/>
  <c r="DM20" i="1"/>
  <c r="DN20" i="1"/>
  <c r="DJ21" i="1"/>
  <c r="DK21" i="1"/>
  <c r="DL21" i="1" s="1"/>
  <c r="DM21" i="1"/>
  <c r="DO21" i="1" s="1"/>
  <c r="DN21" i="1"/>
  <c r="DJ22" i="1"/>
  <c r="DK22" i="1"/>
  <c r="DL22" i="1" s="1"/>
  <c r="DM22" i="1"/>
  <c r="DO22" i="1" s="1"/>
  <c r="DN22" i="1"/>
  <c r="DJ23" i="1"/>
  <c r="DK23" i="1"/>
  <c r="DL23" i="1" s="1"/>
  <c r="DM23" i="1"/>
  <c r="DN23" i="1"/>
  <c r="DJ24" i="1"/>
  <c r="DK24" i="1"/>
  <c r="DL24" i="1"/>
  <c r="DM24" i="1"/>
  <c r="DO24" i="1" s="1"/>
  <c r="DN24" i="1"/>
  <c r="DJ25" i="1"/>
  <c r="DK25" i="1"/>
  <c r="DL25" i="1" s="1"/>
  <c r="DM25" i="1"/>
  <c r="DO25" i="1" s="1"/>
  <c r="DN25" i="1"/>
  <c r="DJ26" i="1"/>
  <c r="DK26" i="1"/>
  <c r="DL26" i="1" s="1"/>
  <c r="DM26" i="1"/>
  <c r="DO26" i="1" s="1"/>
  <c r="DN26" i="1"/>
  <c r="DJ27" i="1"/>
  <c r="DK27" i="1"/>
  <c r="DL27" i="1" s="1"/>
  <c r="DM27" i="1"/>
  <c r="DN27" i="1"/>
  <c r="DJ28" i="1"/>
  <c r="DK28" i="1"/>
  <c r="DL28" i="1"/>
  <c r="DM28" i="1"/>
  <c r="DO28" i="1" s="1"/>
  <c r="DN28" i="1"/>
  <c r="DJ29" i="1"/>
  <c r="DK29" i="1"/>
  <c r="DL29" i="1" s="1"/>
  <c r="DM29" i="1"/>
  <c r="DN29" i="1"/>
  <c r="DJ30" i="1"/>
  <c r="DK30" i="1"/>
  <c r="DL30" i="1" s="1"/>
  <c r="DM30" i="1"/>
  <c r="DO30" i="1" s="1"/>
  <c r="DN30" i="1"/>
  <c r="DJ31" i="1"/>
  <c r="DK31" i="1"/>
  <c r="DL31" i="1" s="1"/>
  <c r="DM31" i="1"/>
  <c r="DN31" i="1"/>
  <c r="DJ32" i="1"/>
  <c r="DK32" i="1"/>
  <c r="DL32" i="1"/>
  <c r="DM32" i="1"/>
  <c r="DO32" i="1" s="1"/>
  <c r="DN32" i="1"/>
  <c r="DJ33" i="1"/>
  <c r="DK33" i="1"/>
  <c r="DL33" i="1" s="1"/>
  <c r="DM33" i="1"/>
  <c r="DO33" i="1" s="1"/>
  <c r="DN33" i="1"/>
  <c r="DJ34" i="1"/>
  <c r="DK34" i="1"/>
  <c r="DL34" i="1" s="1"/>
  <c r="DM34" i="1"/>
  <c r="DN34" i="1"/>
  <c r="DJ35" i="1"/>
  <c r="DK35" i="1"/>
  <c r="DL35" i="1" s="1"/>
  <c r="DM35" i="1"/>
  <c r="DN35" i="1"/>
  <c r="DJ36" i="1"/>
  <c r="DK36" i="1"/>
  <c r="DL36" i="1"/>
  <c r="DM36" i="1"/>
  <c r="DO36" i="1" s="1"/>
  <c r="DN36" i="1"/>
  <c r="DJ37" i="1"/>
  <c r="DK37" i="1"/>
  <c r="DL37" i="1" s="1"/>
  <c r="DM37" i="1"/>
  <c r="DO37" i="1" s="1"/>
  <c r="DN37" i="1"/>
  <c r="DJ38" i="1"/>
  <c r="DK38" i="1"/>
  <c r="DL38" i="1" s="1"/>
  <c r="DM38" i="1"/>
  <c r="DO38" i="1" s="1"/>
  <c r="DN38" i="1"/>
  <c r="DJ39" i="1"/>
  <c r="DK39" i="1"/>
  <c r="DL39" i="1" s="1"/>
  <c r="DM39" i="1"/>
  <c r="DO39" i="1" s="1"/>
  <c r="DN39" i="1"/>
  <c r="DJ40" i="1"/>
  <c r="DK40" i="1"/>
  <c r="DL40" i="1"/>
  <c r="DM40" i="1"/>
  <c r="DO40" i="1" s="1"/>
  <c r="DN40" i="1"/>
  <c r="DJ41" i="1"/>
  <c r="DK41" i="1"/>
  <c r="DL41" i="1" s="1"/>
  <c r="DO41" i="1" s="1"/>
  <c r="DM41" i="1"/>
  <c r="DN41" i="1"/>
  <c r="DJ42" i="1"/>
  <c r="DK42" i="1"/>
  <c r="DL42" i="1" s="1"/>
  <c r="DM42" i="1"/>
  <c r="DN42" i="1"/>
  <c r="DJ43" i="1"/>
  <c r="DK43" i="1"/>
  <c r="DL43" i="1" s="1"/>
  <c r="DO43" i="1" s="1"/>
  <c r="DM43" i="1"/>
  <c r="DN43" i="1"/>
  <c r="DJ44" i="1"/>
  <c r="DK44" i="1"/>
  <c r="DL44" i="1"/>
  <c r="DM44" i="1"/>
  <c r="DO44" i="1" s="1"/>
  <c r="DN44" i="1"/>
  <c r="DJ45" i="1"/>
  <c r="DK45" i="1"/>
  <c r="DL45" i="1" s="1"/>
  <c r="DM45" i="1"/>
  <c r="DN45" i="1"/>
  <c r="DJ46" i="1"/>
  <c r="DK46" i="1"/>
  <c r="DL46" i="1" s="1"/>
  <c r="DM46" i="1"/>
  <c r="DN46" i="1"/>
  <c r="DJ47" i="1"/>
  <c r="DK47" i="1"/>
  <c r="DL47" i="1" s="1"/>
  <c r="DM47" i="1"/>
  <c r="DO47" i="1" s="1"/>
  <c r="DN47" i="1"/>
  <c r="DJ48" i="1"/>
  <c r="DK48" i="1"/>
  <c r="DL48" i="1"/>
  <c r="DM48" i="1"/>
  <c r="DO48" i="1" s="1"/>
  <c r="DN48" i="1"/>
  <c r="DJ49" i="1"/>
  <c r="DK49" i="1"/>
  <c r="DL49" i="1" s="1"/>
  <c r="DO49" i="1" s="1"/>
  <c r="DM49" i="1"/>
  <c r="DN49" i="1"/>
  <c r="DJ50" i="1"/>
  <c r="DK50" i="1"/>
  <c r="DL50" i="1" s="1"/>
  <c r="DM50" i="1"/>
  <c r="DN50" i="1"/>
  <c r="DJ51" i="1"/>
  <c r="DK51" i="1"/>
  <c r="DL51" i="1" s="1"/>
  <c r="DM51" i="1"/>
  <c r="DO51" i="1" s="1"/>
  <c r="DN51" i="1"/>
  <c r="DJ52" i="1"/>
  <c r="DK52" i="1"/>
  <c r="DL52" i="1"/>
  <c r="DM52" i="1"/>
  <c r="DO52" i="1" s="1"/>
  <c r="DN52" i="1"/>
  <c r="DJ53" i="1"/>
  <c r="DK53" i="1"/>
  <c r="DL53" i="1" s="1"/>
  <c r="DM53" i="1"/>
  <c r="DN53" i="1"/>
  <c r="DJ54" i="1"/>
  <c r="DK54" i="1"/>
  <c r="DL54" i="1" s="1"/>
  <c r="DM54" i="1"/>
  <c r="DO54" i="1" s="1"/>
  <c r="DN54" i="1"/>
  <c r="DJ55" i="1"/>
  <c r="DK55" i="1"/>
  <c r="DL55" i="1" s="1"/>
  <c r="DM55" i="1"/>
  <c r="DO55" i="1" s="1"/>
  <c r="DN55" i="1"/>
  <c r="DJ56" i="1"/>
  <c r="DK56" i="1"/>
  <c r="DL56" i="1"/>
  <c r="DM56" i="1"/>
  <c r="DO56" i="1" s="1"/>
  <c r="DN56" i="1"/>
  <c r="DJ57" i="1"/>
  <c r="DK57" i="1"/>
  <c r="DL57" i="1" s="1"/>
  <c r="DM57" i="1"/>
  <c r="DN57" i="1"/>
  <c r="DJ58" i="1"/>
  <c r="DK58" i="1"/>
  <c r="DL58" i="1" s="1"/>
  <c r="DO58" i="1" s="1"/>
  <c r="DM58" i="1"/>
  <c r="DN58" i="1"/>
  <c r="DJ59" i="1"/>
  <c r="DK59" i="1"/>
  <c r="DL59" i="1" s="1"/>
  <c r="DM59" i="1"/>
  <c r="DO59" i="1" s="1"/>
  <c r="DN59" i="1"/>
  <c r="DJ60" i="1"/>
  <c r="DK60" i="1"/>
  <c r="DL60" i="1"/>
  <c r="DM60" i="1"/>
  <c r="DO60" i="1" s="1"/>
  <c r="DN60" i="1"/>
  <c r="DJ61" i="1"/>
  <c r="DK61" i="1"/>
  <c r="DL61" i="1" s="1"/>
  <c r="DM61" i="1"/>
  <c r="DN61" i="1"/>
  <c r="DJ62" i="1"/>
  <c r="DK62" i="1"/>
  <c r="DL62" i="1" s="1"/>
  <c r="DM62" i="1"/>
  <c r="DO62" i="1" s="1"/>
  <c r="DN62" i="1"/>
  <c r="DJ63" i="1"/>
  <c r="DK63" i="1"/>
  <c r="DL63" i="1" s="1"/>
  <c r="DM63" i="1"/>
  <c r="DN63" i="1"/>
  <c r="DJ64" i="1"/>
  <c r="DK64" i="1"/>
  <c r="DL64" i="1"/>
  <c r="DM64" i="1"/>
  <c r="DO64" i="1" s="1"/>
  <c r="DN64" i="1"/>
  <c r="DJ65" i="1"/>
  <c r="DK65" i="1"/>
  <c r="DL65" i="1" s="1"/>
  <c r="DM65" i="1"/>
  <c r="DN65" i="1"/>
  <c r="DJ66" i="1"/>
  <c r="DK66" i="1"/>
  <c r="DL66" i="1" s="1"/>
  <c r="DM66" i="1"/>
  <c r="DN66" i="1"/>
  <c r="DO66" i="1"/>
  <c r="DJ67" i="1"/>
  <c r="DK67" i="1"/>
  <c r="DL67" i="1" s="1"/>
  <c r="DM67" i="1"/>
  <c r="DO67" i="1" s="1"/>
  <c r="DN67" i="1"/>
  <c r="DJ68" i="1"/>
  <c r="DK68" i="1"/>
  <c r="DL68" i="1"/>
  <c r="DM68" i="1"/>
  <c r="DO68" i="1" s="1"/>
  <c r="DN68" i="1"/>
  <c r="DJ69" i="1"/>
  <c r="DK69" i="1"/>
  <c r="DL69" i="1" s="1"/>
  <c r="DM69" i="1"/>
  <c r="DO69" i="1" s="1"/>
  <c r="DN69" i="1"/>
  <c r="DJ70" i="1"/>
  <c r="DK70" i="1"/>
  <c r="DL70" i="1" s="1"/>
  <c r="DM70" i="1"/>
  <c r="DN70" i="1"/>
  <c r="DJ71" i="1"/>
  <c r="DK71" i="1"/>
  <c r="DL71" i="1" s="1"/>
  <c r="DM71" i="1"/>
  <c r="DO71" i="1" s="1"/>
  <c r="DN71" i="1"/>
  <c r="DJ72" i="1"/>
  <c r="DK72" i="1"/>
  <c r="DL72" i="1"/>
  <c r="DM72" i="1"/>
  <c r="DO72" i="1" s="1"/>
  <c r="DN72" i="1"/>
  <c r="DJ73" i="1"/>
  <c r="DK73" i="1"/>
  <c r="DL73" i="1" s="1"/>
  <c r="DM73" i="1"/>
  <c r="DN73" i="1"/>
  <c r="DJ74" i="1"/>
  <c r="DK74" i="1"/>
  <c r="DL74" i="1" s="1"/>
  <c r="DM74" i="1"/>
  <c r="DN74" i="1"/>
  <c r="DJ75" i="1"/>
  <c r="DK75" i="1"/>
  <c r="DL75" i="1" s="1"/>
  <c r="DM75" i="1"/>
  <c r="DO75" i="1" s="1"/>
  <c r="DN75" i="1"/>
  <c r="DJ76" i="1"/>
  <c r="DK76" i="1"/>
  <c r="DL76" i="1"/>
  <c r="DM76" i="1"/>
  <c r="DO76" i="1" s="1"/>
  <c r="DN76" i="1"/>
  <c r="DJ77" i="1"/>
  <c r="DK77" i="1"/>
  <c r="DL77" i="1" s="1"/>
  <c r="DM77" i="1"/>
  <c r="DN77" i="1"/>
  <c r="DO77" i="1"/>
  <c r="DJ78" i="1"/>
  <c r="DK78" i="1"/>
  <c r="DL78" i="1" s="1"/>
  <c r="DM78" i="1"/>
  <c r="DO78" i="1" s="1"/>
  <c r="DN78" i="1"/>
  <c r="DJ79" i="1"/>
  <c r="DK79" i="1"/>
  <c r="DL79" i="1" s="1"/>
  <c r="DM79" i="1"/>
  <c r="DO79" i="1" s="1"/>
  <c r="DN79" i="1"/>
  <c r="DJ80" i="1"/>
  <c r="DK80" i="1"/>
  <c r="DL80" i="1"/>
  <c r="DM80" i="1"/>
  <c r="DO80" i="1" s="1"/>
  <c r="DN80" i="1"/>
  <c r="DJ81" i="1"/>
  <c r="DK81" i="1"/>
  <c r="DL81" i="1" s="1"/>
  <c r="DM81" i="1"/>
  <c r="DN81" i="1"/>
  <c r="DJ82" i="1"/>
  <c r="DK82" i="1"/>
  <c r="DL82" i="1" s="1"/>
  <c r="DM82" i="1"/>
  <c r="DN82" i="1"/>
  <c r="DO82" i="1"/>
  <c r="DJ83" i="1"/>
  <c r="DK83" i="1"/>
  <c r="DL83" i="1" s="1"/>
  <c r="DM83" i="1"/>
  <c r="DO83" i="1" s="1"/>
  <c r="DN83" i="1"/>
  <c r="DJ84" i="1"/>
  <c r="DK84" i="1"/>
  <c r="DL84" i="1"/>
  <c r="DM84" i="1"/>
  <c r="DO84" i="1" s="1"/>
  <c r="DN84" i="1"/>
  <c r="DJ85" i="1"/>
  <c r="DK85" i="1"/>
  <c r="DL85" i="1" s="1"/>
  <c r="DM85" i="1"/>
  <c r="DO85" i="1" s="1"/>
  <c r="DN85" i="1"/>
  <c r="DJ86" i="1"/>
  <c r="DK86" i="1"/>
  <c r="DL86" i="1" s="1"/>
  <c r="DM86" i="1"/>
  <c r="DO86" i="1" s="1"/>
  <c r="DN86" i="1"/>
  <c r="DJ87" i="1"/>
  <c r="DK87" i="1"/>
  <c r="DL87" i="1" s="1"/>
  <c r="DM87" i="1"/>
  <c r="DO87" i="1" s="1"/>
  <c r="DN87" i="1"/>
  <c r="DJ88" i="1"/>
  <c r="DK88" i="1"/>
  <c r="DL88" i="1"/>
  <c r="DM88" i="1"/>
  <c r="DO88" i="1" s="1"/>
  <c r="DN88" i="1"/>
  <c r="DJ89" i="1"/>
  <c r="DK89" i="1"/>
  <c r="DL89" i="1" s="1"/>
  <c r="DO89" i="1" s="1"/>
  <c r="DM89" i="1"/>
  <c r="DN89" i="1"/>
  <c r="DJ90" i="1"/>
  <c r="DK90" i="1"/>
  <c r="DL90" i="1" s="1"/>
  <c r="DO90" i="1" s="1"/>
  <c r="DM90" i="1"/>
  <c r="DN90" i="1"/>
  <c r="DJ91" i="1"/>
  <c r="DK91" i="1"/>
  <c r="DL91" i="1" s="1"/>
  <c r="DM91" i="1"/>
  <c r="DO91" i="1" s="1"/>
  <c r="DN91" i="1"/>
  <c r="DJ92" i="1"/>
  <c r="DK92" i="1"/>
  <c r="DL92" i="1"/>
  <c r="DM92" i="1"/>
  <c r="DO92" i="1" s="1"/>
  <c r="DN92" i="1"/>
  <c r="DJ93" i="1"/>
  <c r="DK93" i="1"/>
  <c r="DL93" i="1" s="1"/>
  <c r="DM93" i="1"/>
  <c r="DN93" i="1"/>
  <c r="DJ94" i="1"/>
  <c r="DK94" i="1"/>
  <c r="DL94" i="1" s="1"/>
  <c r="DM94" i="1"/>
  <c r="DO94" i="1" s="1"/>
  <c r="DN94" i="1"/>
  <c r="DJ95" i="1"/>
  <c r="DK95" i="1"/>
  <c r="DL95" i="1" s="1"/>
  <c r="DM95" i="1"/>
  <c r="DO95" i="1" s="1"/>
  <c r="DN95" i="1"/>
  <c r="DJ96" i="1"/>
  <c r="DK96" i="1"/>
  <c r="DL96" i="1"/>
  <c r="DM96" i="1"/>
  <c r="DO96" i="1" s="1"/>
  <c r="DN96" i="1"/>
  <c r="DJ97" i="1"/>
  <c r="DK97" i="1"/>
  <c r="DL97" i="1" s="1"/>
  <c r="DM97" i="1"/>
  <c r="DN97" i="1"/>
  <c r="DJ98" i="1"/>
  <c r="DK98" i="1"/>
  <c r="DL98" i="1" s="1"/>
  <c r="DM98" i="1"/>
  <c r="DO98" i="1" s="1"/>
  <c r="DN98" i="1"/>
  <c r="DJ99" i="1"/>
  <c r="DK99" i="1"/>
  <c r="DL99" i="1" s="1"/>
  <c r="DM99" i="1"/>
  <c r="DO99" i="1" s="1"/>
  <c r="DN99" i="1"/>
  <c r="DJ100" i="1"/>
  <c r="DK100" i="1"/>
  <c r="DL100" i="1"/>
  <c r="DM100" i="1"/>
  <c r="DO100" i="1" s="1"/>
  <c r="DN100" i="1"/>
  <c r="DJ101" i="1"/>
  <c r="DK101" i="1"/>
  <c r="DL101" i="1" s="1"/>
  <c r="DM101" i="1"/>
  <c r="DN101" i="1"/>
  <c r="DI7" i="1"/>
  <c r="DI8" i="1"/>
  <c r="DI9" i="1"/>
  <c r="DI10" i="1"/>
  <c r="DI5" i="1"/>
  <c r="DK5" i="1" s="1"/>
  <c r="DL5" i="1" s="1"/>
  <c r="DJ5" i="1"/>
  <c r="DM5" i="1"/>
  <c r="DN5" i="1"/>
  <c r="DI6" i="1"/>
  <c r="DI4" i="1"/>
  <c r="DJ4" i="1" s="1"/>
  <c r="DM4" i="1"/>
  <c r="DN4" i="1"/>
  <c r="DI3" i="1"/>
  <c r="DJ3" i="1" s="1"/>
  <c r="DM3" i="1"/>
  <c r="DN3" i="1"/>
  <c r="DM2" i="1"/>
  <c r="DO2" i="1" s="1"/>
  <c r="DI2" i="1"/>
  <c r="DO70" i="1" l="1"/>
  <c r="DO57" i="1"/>
  <c r="DO42" i="1"/>
  <c r="DO27" i="1"/>
  <c r="DO34" i="1"/>
  <c r="DO101" i="1"/>
  <c r="DO50" i="1"/>
  <c r="DO35" i="1"/>
  <c r="DO97" i="1"/>
  <c r="DO81" i="1"/>
  <c r="DO74" i="1"/>
  <c r="DO65" i="1"/>
  <c r="DO14" i="1"/>
  <c r="DO12" i="1"/>
  <c r="DO93" i="1"/>
  <c r="DO61" i="1"/>
  <c r="DO20" i="1"/>
  <c r="DO10" i="1"/>
  <c r="DO8" i="1"/>
  <c r="DO73" i="1"/>
  <c r="DO53" i="1"/>
  <c r="DO6" i="1"/>
  <c r="DO45" i="1"/>
  <c r="DO23" i="1"/>
  <c r="DO63" i="1"/>
  <c r="DO46" i="1"/>
  <c r="DO31" i="1"/>
  <c r="DO29" i="1"/>
  <c r="DO5" i="1"/>
  <c r="DK4" i="1"/>
  <c r="DL4" i="1" s="1"/>
  <c r="DO4" i="1" s="1"/>
  <c r="DK3" i="1"/>
  <c r="DL3" i="1" s="1"/>
  <c r="DO3" i="1" s="1"/>
  <c r="DJ2" i="1"/>
  <c r="DI11" i="1" l="1"/>
  <c r="DI12" i="1"/>
  <c r="DI13" i="1"/>
  <c r="DI14" i="1"/>
  <c r="DI15" i="1"/>
  <c r="DI16" i="1"/>
  <c r="DI17" i="1"/>
  <c r="DI18" i="1"/>
  <c r="DI19" i="1"/>
  <c r="DI20" i="1"/>
  <c r="DI21" i="1"/>
  <c r="DI22" i="1"/>
  <c r="DI23" i="1"/>
  <c r="DI24" i="1"/>
  <c r="DI25" i="1"/>
  <c r="DI26" i="1"/>
  <c r="DI27" i="1"/>
  <c r="DI28" i="1"/>
  <c r="DI29" i="1"/>
  <c r="DI30" i="1"/>
  <c r="DI31" i="1"/>
  <c r="DI32" i="1"/>
  <c r="DI33" i="1"/>
  <c r="DI34" i="1"/>
  <c r="DI35" i="1"/>
  <c r="DI36" i="1"/>
  <c r="DI37" i="1"/>
  <c r="DI38" i="1"/>
  <c r="DI39" i="1"/>
  <c r="DI40" i="1"/>
  <c r="DI41" i="1"/>
  <c r="DI42" i="1"/>
  <c r="DI43" i="1"/>
  <c r="DI44" i="1"/>
  <c r="DI45" i="1"/>
  <c r="DI46" i="1"/>
  <c r="DI47" i="1"/>
  <c r="DI48" i="1"/>
  <c r="DI49" i="1"/>
  <c r="DI50" i="1"/>
  <c r="DI51" i="1"/>
  <c r="DI52" i="1"/>
  <c r="DI53" i="1"/>
  <c r="DI54" i="1"/>
  <c r="DI55" i="1"/>
  <c r="DI57" i="1"/>
  <c r="DI58" i="1"/>
  <c r="DI59" i="1"/>
  <c r="DI60" i="1"/>
  <c r="DI61" i="1"/>
  <c r="DI62" i="1"/>
  <c r="DI63" i="1"/>
  <c r="DI64" i="1"/>
  <c r="DI65" i="1"/>
  <c r="DI66" i="1"/>
  <c r="DI67" i="1"/>
  <c r="DI68" i="1"/>
  <c r="DI69" i="1"/>
  <c r="DI70" i="1"/>
  <c r="DI71" i="1"/>
  <c r="DI72" i="1"/>
  <c r="DI73" i="1"/>
  <c r="DI74" i="1"/>
  <c r="DI75" i="1"/>
  <c r="DI76" i="1"/>
  <c r="DI77" i="1"/>
  <c r="DI78" i="1"/>
  <c r="DI79" i="1"/>
  <c r="DI80" i="1"/>
  <c r="DI81" i="1"/>
  <c r="DI82" i="1"/>
  <c r="DI83" i="1"/>
  <c r="DI84" i="1"/>
  <c r="DI85" i="1"/>
  <c r="DI86" i="1"/>
  <c r="DI87" i="1"/>
  <c r="DI88" i="1"/>
  <c r="DI89" i="1"/>
  <c r="DI90" i="1"/>
  <c r="DI91" i="1"/>
  <c r="DI92" i="1"/>
  <c r="DI93" i="1"/>
  <c r="DI94" i="1"/>
  <c r="DI95" i="1"/>
  <c r="DI96" i="1"/>
  <c r="DI97" i="1"/>
  <c r="DI98" i="1"/>
  <c r="DI99" i="1"/>
  <c r="DI100" i="1"/>
  <c r="DI101" i="1"/>
  <c r="DI103" i="1" l="1"/>
  <c r="DH25" i="1"/>
  <c r="DM102" i="1" l="1"/>
  <c r="CR102" i="1"/>
  <c r="CQ102" i="1"/>
  <c r="BJ102" i="1"/>
  <c r="CT102" i="1"/>
  <c r="CS102" i="1"/>
  <c r="CW102" i="1"/>
  <c r="CW103" i="1" s="1"/>
  <c r="DH3" i="1"/>
  <c r="DH4" i="1"/>
  <c r="DH5" i="1"/>
  <c r="DH6" i="1"/>
  <c r="DH7" i="1"/>
  <c r="DH8" i="1"/>
  <c r="DH9" i="1"/>
  <c r="DH10" i="1"/>
  <c r="DH11" i="1"/>
  <c r="DH12" i="1"/>
  <c r="DH13" i="1"/>
  <c r="DH14" i="1"/>
  <c r="DH15" i="1"/>
  <c r="DH16" i="1"/>
  <c r="DH17" i="1"/>
  <c r="DH18" i="1"/>
  <c r="DH19" i="1"/>
  <c r="DH20" i="1"/>
  <c r="DH21" i="1"/>
  <c r="DH22" i="1"/>
  <c r="DH23" i="1"/>
  <c r="DH24" i="1"/>
  <c r="DH26" i="1"/>
  <c r="DH27" i="1"/>
  <c r="DH28" i="1"/>
  <c r="DH29" i="1"/>
  <c r="DH30" i="1"/>
  <c r="DH31" i="1"/>
  <c r="DH32" i="1"/>
  <c r="DH33" i="1"/>
  <c r="DH34" i="1"/>
  <c r="DH35" i="1"/>
  <c r="DH36" i="1"/>
  <c r="DH37" i="1"/>
  <c r="DH38" i="1"/>
  <c r="DH39" i="1"/>
  <c r="DH40" i="1"/>
  <c r="DH41" i="1"/>
  <c r="DH42" i="1"/>
  <c r="DH43" i="1"/>
  <c r="DH44" i="1"/>
  <c r="DH45" i="1"/>
  <c r="DH46" i="1"/>
  <c r="DH47" i="1"/>
  <c r="DH48" i="1"/>
  <c r="DH49" i="1"/>
  <c r="DH50" i="1"/>
  <c r="DH51" i="1"/>
  <c r="DH52" i="1"/>
  <c r="DH53" i="1"/>
  <c r="DH54" i="1"/>
  <c r="DH55" i="1"/>
  <c r="DH2" i="1"/>
  <c r="DL102" i="1" l="1"/>
  <c r="DG102" i="1" l="1"/>
  <c r="DK102" i="1"/>
  <c r="DH57" i="1"/>
  <c r="DH58" i="1"/>
  <c r="DH59" i="1"/>
  <c r="DH60" i="1"/>
  <c r="DH61" i="1"/>
  <c r="DH62" i="1"/>
  <c r="DH63" i="1"/>
  <c r="DH64" i="1"/>
  <c r="DH65" i="1"/>
  <c r="DH66" i="1"/>
  <c r="DH67" i="1"/>
  <c r="DH68" i="1"/>
  <c r="DH69" i="1"/>
  <c r="DH70" i="1"/>
  <c r="DH71" i="1"/>
  <c r="DH72" i="1"/>
  <c r="DH73" i="1"/>
  <c r="DH74" i="1"/>
  <c r="DH75" i="1"/>
  <c r="DH76" i="1"/>
  <c r="DH77" i="1"/>
  <c r="DH78" i="1"/>
  <c r="DH79" i="1"/>
  <c r="DH80" i="1"/>
  <c r="DH81" i="1"/>
  <c r="DH82" i="1"/>
  <c r="DH83" i="1"/>
  <c r="DH84" i="1"/>
  <c r="DH85" i="1"/>
  <c r="DH86" i="1"/>
  <c r="DH87" i="1"/>
  <c r="DH88" i="1"/>
  <c r="DH89" i="1"/>
  <c r="DH90" i="1"/>
  <c r="DH91" i="1"/>
  <c r="DH92" i="1"/>
  <c r="DH93" i="1"/>
  <c r="DH94" i="1"/>
  <c r="DH95" i="1"/>
  <c r="DH96" i="1"/>
  <c r="DH97" i="1"/>
  <c r="DH98" i="1"/>
  <c r="DH99" i="1"/>
  <c r="DH100" i="1"/>
  <c r="DH101" i="1"/>
  <c r="DO10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Williams, David C</author>
  </authors>
  <commentList>
    <comment ref="DK1" authorId="0" shapeId="0" xr:uid="{28BC2969-C76F-4430-92D0-1A852D0C8939}">
      <text>
        <r>
          <rPr>
            <b/>
            <sz val="9"/>
            <color indexed="81"/>
            <rFont val="Tahoma"/>
            <family val="2"/>
          </rPr>
          <t>Williams, David C:</t>
        </r>
        <r>
          <rPr>
            <sz val="9"/>
            <color indexed="81"/>
            <rFont val="Tahoma"/>
            <family val="2"/>
          </rPr>
          <t xml:space="preserve">
A $12/SF minimum has been utilized specific to this segment since it is entirely along the existing US 380 and prime for commerical development.  Based upon lower end of existing developed properties within this area.</t>
        </r>
      </text>
    </comment>
    <comment ref="DO1" authorId="0" shapeId="0" xr:uid="{F3FEDB0E-86B5-41F8-B131-AA51AEC740C3}">
      <text>
        <r>
          <rPr>
            <b/>
            <sz val="9"/>
            <color indexed="81"/>
            <rFont val="Tahoma"/>
            <family val="2"/>
          </rPr>
          <t>Williams, David C:</t>
        </r>
        <r>
          <rPr>
            <sz val="9"/>
            <color indexed="81"/>
            <rFont val="Tahoma"/>
            <family val="2"/>
          </rPr>
          <t xml:space="preserve">
Excludes Properties with Impacts which are accounted for in a separate spreadsheet</t>
        </r>
      </text>
    </comment>
  </commentList>
</comments>
</file>

<file path=xl/sharedStrings.xml><?xml version="1.0" encoding="utf-8"?>
<sst xmlns="http://schemas.openxmlformats.org/spreadsheetml/2006/main" count="3553" uniqueCount="1170">
  <si>
    <t>OBJECTID</t>
  </si>
  <si>
    <t>PROP_ID</t>
  </si>
  <si>
    <t>X_REF</t>
  </si>
  <si>
    <t>M_DATE</t>
  </si>
  <si>
    <t>SHARED_CAD</t>
  </si>
  <si>
    <t>SHARED_PRO</t>
  </si>
  <si>
    <t>DEEDNOTES</t>
  </si>
  <si>
    <t>SHAPE_STAr</t>
  </si>
  <si>
    <t>SHAPE_STLe</t>
  </si>
  <si>
    <t>Shape_ST_1</t>
  </si>
  <si>
    <t>Shape_ST_2</t>
  </si>
  <si>
    <t>created_us</t>
  </si>
  <si>
    <t>created_da</t>
  </si>
  <si>
    <t>last_edite</t>
  </si>
  <si>
    <t>last_edi_1</t>
  </si>
  <si>
    <t>GlobalID</t>
  </si>
  <si>
    <t>OBJECTID_1</t>
  </si>
  <si>
    <t>prop_id_1</t>
  </si>
  <si>
    <t>geo_id</t>
  </si>
  <si>
    <t>file_as_na</t>
  </si>
  <si>
    <t>confidenti</t>
  </si>
  <si>
    <t>pct_owners</t>
  </si>
  <si>
    <t>dba_name</t>
  </si>
  <si>
    <t>addr_line1</t>
  </si>
  <si>
    <t>addr_line2</t>
  </si>
  <si>
    <t>addr_line3</t>
  </si>
  <si>
    <t>addr_city</t>
  </si>
  <si>
    <t>addr_state</t>
  </si>
  <si>
    <t>addr_zip</t>
  </si>
  <si>
    <t>ml_deliver</t>
  </si>
  <si>
    <t>abs_subdv_</t>
  </si>
  <si>
    <t>abs_subdv1</t>
  </si>
  <si>
    <t>abs_subd_1</t>
  </si>
  <si>
    <t>block</t>
  </si>
  <si>
    <t>tract_or_l</t>
  </si>
  <si>
    <t>legal_desc</t>
  </si>
  <si>
    <t>legal_de_1</t>
  </si>
  <si>
    <t>mapsco</t>
  </si>
  <si>
    <t>udi_parent</t>
  </si>
  <si>
    <t>condo_pct</t>
  </si>
  <si>
    <t>situs_num</t>
  </si>
  <si>
    <t>situs_stre</t>
  </si>
  <si>
    <t>situs_st_1</t>
  </si>
  <si>
    <t>situs_st_2</t>
  </si>
  <si>
    <t>situs_city</t>
  </si>
  <si>
    <t>situs_stat</t>
  </si>
  <si>
    <t>situs_zip</t>
  </si>
  <si>
    <t>situs_disp</t>
  </si>
  <si>
    <t>city</t>
  </si>
  <si>
    <t>school</t>
  </si>
  <si>
    <t>tif</t>
  </si>
  <si>
    <t>exemptions</t>
  </si>
  <si>
    <t>all_entiti</t>
  </si>
  <si>
    <t>deed_book_</t>
  </si>
  <si>
    <t>deed_book1</t>
  </si>
  <si>
    <t>deed_num</t>
  </si>
  <si>
    <t>deed_dt</t>
  </si>
  <si>
    <t>deed_type_</t>
  </si>
  <si>
    <t>legal_acre</t>
  </si>
  <si>
    <t>eff_size_a</t>
  </si>
  <si>
    <t>land_sqft</t>
  </si>
  <si>
    <t>land_total</t>
  </si>
  <si>
    <t>living_are</t>
  </si>
  <si>
    <t>hood_cd</t>
  </si>
  <si>
    <t>state_cd</t>
  </si>
  <si>
    <t>class_cd</t>
  </si>
  <si>
    <t>property_u</t>
  </si>
  <si>
    <t>prop_type_</t>
  </si>
  <si>
    <t>commercial</t>
  </si>
  <si>
    <t>eff_yr_blt</t>
  </si>
  <si>
    <t>yr_blt</t>
  </si>
  <si>
    <t>zoning</t>
  </si>
  <si>
    <t>land_type_</t>
  </si>
  <si>
    <t>beds</t>
  </si>
  <si>
    <t>baths</t>
  </si>
  <si>
    <t>stories</t>
  </si>
  <si>
    <t>units</t>
  </si>
  <si>
    <t>percent_co</t>
  </si>
  <si>
    <t>pool</t>
  </si>
  <si>
    <t>prop_creat</t>
  </si>
  <si>
    <t>property_s</t>
  </si>
  <si>
    <t>curr_val_y</t>
  </si>
  <si>
    <t>curr_imprv</t>
  </si>
  <si>
    <t>curr_imp_1</t>
  </si>
  <si>
    <t>curr_land_</t>
  </si>
  <si>
    <t>curr_land1</t>
  </si>
  <si>
    <t>curr_ag_us</t>
  </si>
  <si>
    <t>curr_ag_ma</t>
  </si>
  <si>
    <t>curr_marke</t>
  </si>
  <si>
    <t>curr_ag_lo</t>
  </si>
  <si>
    <t>curr_appra</t>
  </si>
  <si>
    <t>curr_ten_p</t>
  </si>
  <si>
    <t>curr_asses</t>
  </si>
  <si>
    <t>cert_val_y</t>
  </si>
  <si>
    <t>cert_imprv</t>
  </si>
  <si>
    <t>cert_imp_1</t>
  </si>
  <si>
    <t>cert_land_</t>
  </si>
  <si>
    <t>cert_land1</t>
  </si>
  <si>
    <t>cert_ag_us</t>
  </si>
  <si>
    <t>cert_ag_ma</t>
  </si>
  <si>
    <t>cert_marke</t>
  </si>
  <si>
    <t>cert_ag_lo</t>
  </si>
  <si>
    <t>cert_appra</t>
  </si>
  <si>
    <t>cert_ten_p</t>
  </si>
  <si>
    <t>cert_asses</t>
  </si>
  <si>
    <t>parent_yea</t>
  </si>
  <si>
    <t>parent_id</t>
  </si>
  <si>
    <t>parent_blo</t>
  </si>
  <si>
    <t>parent_tra</t>
  </si>
  <si>
    <t>parent_acr</t>
  </si>
  <si>
    <t>ROW_Acreag</t>
  </si>
  <si>
    <t>R-6166-006-0210-1</t>
  </si>
  <si>
    <t>{717E8911-F9BF-4FE3-853B-606011A2B418}</t>
  </si>
  <si>
    <t>BRACEY TOMMY L ETUX</t>
  </si>
  <si>
    <t>F</t>
  </si>
  <si>
    <t>1190 FM 1377</t>
  </si>
  <si>
    <t>PRINCETON</t>
  </si>
  <si>
    <t>TX</t>
  </si>
  <si>
    <t>75407-2626</t>
  </si>
  <si>
    <t>Y</t>
  </si>
  <si>
    <t>A0166</t>
  </si>
  <si>
    <t>C0166-6</t>
  </si>
  <si>
    <t>DAVID CHERRY SURVEY</t>
  </si>
  <si>
    <t>6</t>
  </si>
  <si>
    <t>21</t>
  </si>
  <si>
    <t>ABS A0166 DAVID CHERRY SURVEY, SHEET 6, TRACT 21, 19.3427 ACRES</t>
  </si>
  <si>
    <t>911//10K2</t>
  </si>
  <si>
    <t>1190</t>
  </si>
  <si>
    <t>FM 1377</t>
  </si>
  <si>
    <t>75407</t>
  </si>
  <si>
    <t>1190 FM 1377 _x000D_
PRINCETON, TX 75407</t>
  </si>
  <si>
    <t>SPN</t>
  </si>
  <si>
    <t>HS</t>
  </si>
  <si>
    <t>CAD, GCN, JCN, SPN</t>
  </si>
  <si>
    <t>96-</t>
  </si>
  <si>
    <t>0057376</t>
  </si>
  <si>
    <t>0</t>
  </si>
  <si>
    <t>WD</t>
  </si>
  <si>
    <t>CB.SPN.RF</t>
  </si>
  <si>
    <t>E1</t>
  </si>
  <si>
    <t>RF7</t>
  </si>
  <si>
    <t>R</t>
  </si>
  <si>
    <t>D1NP</t>
  </si>
  <si>
    <t>3</t>
  </si>
  <si>
    <t>2.5</t>
  </si>
  <si>
    <t>N</t>
  </si>
  <si>
    <t>InProgress</t>
  </si>
  <si>
    <t>R-6166-003-1190-1</t>
  </si>
  <si>
    <t>{CDF2BEDD-A37D-4C18-99EC-10B96646FD07}</t>
  </si>
  <si>
    <t>VANAM SRIRAM RAO &amp;</t>
  </si>
  <si>
    <t>SREEPAD KANCHANAVALLY</t>
  </si>
  <si>
    <t>656 TERRACE ST</t>
  </si>
  <si>
    <t>COPPELL</t>
  </si>
  <si>
    <t>75019-2021</t>
  </si>
  <si>
    <t>C0166-3</t>
  </si>
  <si>
    <t>119</t>
  </si>
  <si>
    <t>ABS A0166 DAVID CHERRY SURVEY, SHEET 3, TRACT 119, 19.04 ACRES</t>
  </si>
  <si>
    <t>20170922001272570</t>
  </si>
  <si>
    <t>D1</t>
  </si>
  <si>
    <t>D1IP</t>
  </si>
  <si>
    <t>R-6166-003-1230-1</t>
  </si>
  <si>
    <t>{3AC089B8-AA63-482A-851E-42607E201789}</t>
  </si>
  <si>
    <t>MAJ DG NNN LLC</t>
  </si>
  <si>
    <t>5629 DOMER DR</t>
  </si>
  <si>
    <t>FRISCO</t>
  </si>
  <si>
    <t>75035-0771</t>
  </si>
  <si>
    <t>123</t>
  </si>
  <si>
    <t>ABS A0166 DAVID CHERRY SURVEY, SHEET 3, TRACT 123, 49.436 ACRES</t>
  </si>
  <si>
    <t>FM 75</t>
  </si>
  <si>
    <t>FM 75 _x000D_
PRINCETON, TX 75407</t>
  </si>
  <si>
    <t>20170331000411290</t>
  </si>
  <si>
    <t>D1CL</t>
  </si>
  <si>
    <t>R-6166-002-1360-1</t>
  </si>
  <si>
    <t>{82E89C93-B434-4279-9C73-7BBE1412C42B}</t>
  </si>
  <si>
    <t>PIRKUL HASAN  ETAL</t>
  </si>
  <si>
    <t>2611 CLUBLAKE TRL</t>
  </si>
  <si>
    <t>MCKINNEY</t>
  </si>
  <si>
    <t>75072-4007</t>
  </si>
  <si>
    <t>C0166-2</t>
  </si>
  <si>
    <t>2</t>
  </si>
  <si>
    <t>136</t>
  </si>
  <si>
    <t>ABS A0166 DAVID CHERRY SURVEY, SHEET 2, TRACT 136, 100.87 ACRES</t>
  </si>
  <si>
    <t>_x000D_
PRINCETON, TX</t>
  </si>
  <si>
    <t>CPN</t>
  </si>
  <si>
    <t>CAD, CPN, GCN, JCN, SPN</t>
  </si>
  <si>
    <t>5218</t>
  </si>
  <si>
    <t>3630</t>
  </si>
  <si>
    <t>105529</t>
  </si>
  <si>
    <t>R-6166-001-1730-1</t>
  </si>
  <si>
    <t>{133F5942-6DAB-4CAA-A4AE-FB2B07515DED}</t>
  </si>
  <si>
    <t>POTTER TOMMY LEE</t>
  </si>
  <si>
    <t>PO BOX 668</t>
  </si>
  <si>
    <t>75070-8141</t>
  </si>
  <si>
    <t>C0166-1</t>
  </si>
  <si>
    <t>1</t>
  </si>
  <si>
    <t>173</t>
  </si>
  <si>
    <t>ABS A0166 DAVID CHERRY SURVEY, SHEET 1, TRACT 173, 5.0 ACRES</t>
  </si>
  <si>
    <t>SMC</t>
  </si>
  <si>
    <t>CAD, GCN, JCN, SMC</t>
  </si>
  <si>
    <t>OT</t>
  </si>
  <si>
    <t>R-6166-001-1740-1</t>
  </si>
  <si>
    <t>{260EAD62-B7D1-436E-B652-60CB30F52CEF}</t>
  </si>
  <si>
    <t>POTTER T L</t>
  </si>
  <si>
    <t>174</t>
  </si>
  <si>
    <t>ABS A0166 DAVID CHERRY SURVEY, SHEET 1, TRACT 174, 4.941 ACRES</t>
  </si>
  <si>
    <t>362.F</t>
  </si>
  <si>
    <t>0021492</t>
  </si>
  <si>
    <t>R-6166-001-1750-1</t>
  </si>
  <si>
    <t>{A422D18A-1DDD-4A2C-8FC9-43739032A156}</t>
  </si>
  <si>
    <t>COREY PHYLLIS E</t>
  </si>
  <si>
    <t>989 SHADOW VALLEY RD</t>
  </si>
  <si>
    <t>WHITESBORO</t>
  </si>
  <si>
    <t>76273-7139</t>
  </si>
  <si>
    <t>175</t>
  </si>
  <si>
    <t>ABS A0166 DAVID CHERRY SURVEY, SHEET 1, TRACT 175, 100.0 ACRES</t>
  </si>
  <si>
    <t>2015-186P</t>
  </si>
  <si>
    <t>PRB</t>
  </si>
  <si>
    <t>D2</t>
  </si>
  <si>
    <t>R-6166-001-1760-1</t>
  </si>
  <si>
    <t>{1E2434D2-3404-42B3-AC79-3124DFBBC8AC}</t>
  </si>
  <si>
    <t>YELURI SRILAKSHMI &amp;</t>
  </si>
  <si>
    <t>RADHIKA VELIVELLI</t>
  </si>
  <si>
    <t>16763 FALKIRK TRL</t>
  </si>
  <si>
    <t>LAKEVILLE</t>
  </si>
  <si>
    <t>MN</t>
  </si>
  <si>
    <t>55044-6149</t>
  </si>
  <si>
    <t>176</t>
  </si>
  <si>
    <t>ABS A0166 DAVID CHERRY SURVEY, SHEET 1, TRACT 176, 50.461 ACRES</t>
  </si>
  <si>
    <t>20150120000064420</t>
  </si>
  <si>
    <t>R-6166-001-1890-1</t>
  </si>
  <si>
    <t>{1B04BED6-91A9-4B3B-9DDB-76A704EAD2C3}</t>
  </si>
  <si>
    <t>189</t>
  </si>
  <si>
    <t>ABS A0166 DAVID CHERRY SURVEY, SHEET 1, TRACT 189, 64.33 ACRES</t>
  </si>
  <si>
    <t>CAD, CPN, GCN, JCN, SMC</t>
  </si>
  <si>
    <t>R-6157-003-0060-1</t>
  </si>
  <si>
    <t>{9FC2EF2A-74FB-458C-99B3-1ACF2147508A}</t>
  </si>
  <si>
    <t>COLLIN COUNTY RECYCLERS INC</t>
  </si>
  <si>
    <t>ROY MILLER AUTO SALVAGE</t>
  </si>
  <si>
    <t>2933 E UNIVERSITY DR</t>
  </si>
  <si>
    <t>75069-0908</t>
  </si>
  <si>
    <t>A0157</t>
  </si>
  <si>
    <t>C0157-3</t>
  </si>
  <si>
    <t>H T CHENOWETH SURVEY</t>
  </si>
  <si>
    <t>ABS A0157 H T CHENOWETH SURVEY, SHEET 3, TRACT 6, 2.0248 ACRES</t>
  </si>
  <si>
    <t>911//10H1</t>
  </si>
  <si>
    <t>2933</t>
  </si>
  <si>
    <t>E</t>
  </si>
  <si>
    <t>UNIVERSITY</t>
  </si>
  <si>
    <t>DR</t>
  </si>
  <si>
    <t>75069</t>
  </si>
  <si>
    <t>2933 E UNIVERSITY DR _x000D_
MCKINNEY, TX 75069</t>
  </si>
  <si>
    <t>99-0048235</t>
  </si>
  <si>
    <t>4398-0117</t>
  </si>
  <si>
    <t>WHSE.C</t>
  </si>
  <si>
    <t>F2</t>
  </si>
  <si>
    <t>WH1</t>
  </si>
  <si>
    <t>STIB</t>
  </si>
  <si>
    <t>T</t>
  </si>
  <si>
    <t>R-6157-004-0090-1</t>
  </si>
  <si>
    <t>{842A7C99-9656-4E91-887E-CFFB195CF16C}</t>
  </si>
  <si>
    <t>FEAGIN RAY</t>
  </si>
  <si>
    <t>PO BOX 392</t>
  </si>
  <si>
    <t>FARMERSVILLE</t>
  </si>
  <si>
    <t>75442-0392</t>
  </si>
  <si>
    <t>C0157-4</t>
  </si>
  <si>
    <t>4</t>
  </si>
  <si>
    <t>9</t>
  </si>
  <si>
    <t>ABS A0157 H T CHENOWETH SURVEY, SHEET 4, TRACT 9, 22.677 ACRES</t>
  </si>
  <si>
    <t>CONS</t>
  </si>
  <si>
    <t>E4</t>
  </si>
  <si>
    <t>R-6157-003-0120-1</t>
  </si>
  <si>
    <t>{4BE601FC-911A-4A0B-978F-A12A278D5270}</t>
  </si>
  <si>
    <t>RODRIGUEZ ERNESTO F</t>
  </si>
  <si>
    <t>PO BOX 68</t>
  </si>
  <si>
    <t>75070-8131</t>
  </si>
  <si>
    <t>12</t>
  </si>
  <si>
    <t>ABS A0157 H T CHENOWETH SURVEY, SHEET 3, TRACT 12, .299 ACRES</t>
  </si>
  <si>
    <t>2480</t>
  </si>
  <si>
    <t>COUNTY ROAD 330</t>
  </si>
  <si>
    <t>75071</t>
  </si>
  <si>
    <t>2480 COUNTY ROAD 330 _x000D_
MCKINNEY, TX 75071</t>
  </si>
  <si>
    <t>92-</t>
  </si>
  <si>
    <t>0063585</t>
  </si>
  <si>
    <t>SMC-MHL</t>
  </si>
  <si>
    <t>E3</t>
  </si>
  <si>
    <t>R-6157-003-1430-1</t>
  </si>
  <si>
    <t>{09BB5FB1-B9B1-47D7-96EB-C3E34EC0327F}</t>
  </si>
  <si>
    <t>GONZALES RUBY L &amp;</t>
  </si>
  <si>
    <t>TERRY GLENN GONZALES</t>
  </si>
  <si>
    <t>2461 COUNTY ROAD 330</t>
  </si>
  <si>
    <t>75071-0701</t>
  </si>
  <si>
    <t>143</t>
  </si>
  <si>
    <t>ABS A0157 H T CHENOWETH SURVEY, SHEET 3, TRACT 143, 1.0 ACRES</t>
  </si>
  <si>
    <t>2461</t>
  </si>
  <si>
    <t>2461 COUNTY ROAD 330 _x000D_
MCKINNEY, TX 75071</t>
  </si>
  <si>
    <t>20170818001110930</t>
  </si>
  <si>
    <t>QCD</t>
  </si>
  <si>
    <t>SMCRF</t>
  </si>
  <si>
    <t>A1</t>
  </si>
  <si>
    <t>RF4</t>
  </si>
  <si>
    <t>R-6157-003-1620-1</t>
  </si>
  <si>
    <t>{9362E2B9-8C06-47BF-B75C-D94622DDC05F}</t>
  </si>
  <si>
    <t>COLLINS PROPERTY CO THE</t>
  </si>
  <si>
    <t>AMERIGAS</t>
  </si>
  <si>
    <t>PO BOX 578</t>
  </si>
  <si>
    <t>WYLIE</t>
  </si>
  <si>
    <t>75098-0578</t>
  </si>
  <si>
    <t>162</t>
  </si>
  <si>
    <t>ABS A0157 H T CHENOWETH SURVEY, SHEET 3, TRACT 162, 2.5 ACRES</t>
  </si>
  <si>
    <t>2659</t>
  </si>
  <si>
    <t>2659 E UNIVERSITY DR _x000D_
MCKINNEY, TX 75069</t>
  </si>
  <si>
    <t>C4</t>
  </si>
  <si>
    <t>R-6157-003-1640-1</t>
  </si>
  <si>
    <t>{F12B8B2F-DD12-416F-BDD6-7B744CD1A4D2}</t>
  </si>
  <si>
    <t>OHM VERTEX LLX</t>
  </si>
  <si>
    <t>8800 SANTA FE TRL</t>
  </si>
  <si>
    <t>CELINA</t>
  </si>
  <si>
    <t>75009-2224</t>
  </si>
  <si>
    <t>164</t>
  </si>
  <si>
    <t>ABS A0157 H T CHENOWETH SURVEY, SHEET 3, TRACT 164, .739 ACRES</t>
  </si>
  <si>
    <t>2530</t>
  </si>
  <si>
    <t>2530 E UNIVERSITY DR _x000D_
MCKINNEY, TX 75069</t>
  </si>
  <si>
    <t>20130625000880360</t>
  </si>
  <si>
    <t>PE1</t>
  </si>
  <si>
    <t>R-6157-003-1660-1</t>
  </si>
  <si>
    <t>{31014ADC-7B08-4F51-BCD3-315BD2551A19}</t>
  </si>
  <si>
    <t>LAWSON BUD</t>
  </si>
  <si>
    <t>1904 MEANDERING WAY</t>
  </si>
  <si>
    <t>75071-2834</t>
  </si>
  <si>
    <t>166</t>
  </si>
  <si>
    <t>ABS A0157 H T CHENOWETH SURVEY, SHEET 3, TRACT 166, 1.02 ACRES</t>
  </si>
  <si>
    <t>3038</t>
  </si>
  <si>
    <t>3038 COUNTY ROAD 330 _x000D_
MCKINNEY, TX 75071</t>
  </si>
  <si>
    <t>R-6157-003-1690-1</t>
  </si>
  <si>
    <t>{49909176-1F8C-45F1-9C3F-ACA2507B4C1C}</t>
  </si>
  <si>
    <t>HINES LUCIEN</t>
  </si>
  <si>
    <t>SOUTHWEST VALVE SERVICE</t>
  </si>
  <si>
    <t>1415 E FM 1417</t>
  </si>
  <si>
    <t>SHERMAN</t>
  </si>
  <si>
    <t>75090-9210</t>
  </si>
  <si>
    <t>169</t>
  </si>
  <si>
    <t>ABS A0157 H T CHENOWETH SURVEY, SHEET 3, TRACT 169, .788 ACRES</t>
  </si>
  <si>
    <t>2891</t>
  </si>
  <si>
    <t>2891 E UNIVERSITY DR _x000D_
MCKINNEY, TX 75069</t>
  </si>
  <si>
    <t>20160630000829790</t>
  </si>
  <si>
    <t>WDNL</t>
  </si>
  <si>
    <t>PE3</t>
  </si>
  <si>
    <t>R-6157-003-1700-1</t>
  </si>
  <si>
    <t>{00FCA668-2F62-4803-BD30-779D087CE17F}</t>
  </si>
  <si>
    <t>HOLLAND GERALD C</t>
  </si>
  <si>
    <t>FENDER MENDERS #2</t>
  </si>
  <si>
    <t>2126 FM 982</t>
  </si>
  <si>
    <t>75407-5069</t>
  </si>
  <si>
    <t>170</t>
  </si>
  <si>
    <t>ABS A0157 H T CHENOWETH SURVEY, SHEET 3, TRACT 170, .6504 ACRES</t>
  </si>
  <si>
    <t>2861</t>
  </si>
  <si>
    <t>2861 E UNIVERSITY DR _x000D_
MCKINNEY, TX 75069</t>
  </si>
  <si>
    <t>GC.C</t>
  </si>
  <si>
    <t>F1</t>
  </si>
  <si>
    <t>GC2</t>
  </si>
  <si>
    <t>ASY</t>
  </si>
  <si>
    <t>R-6157-003-1710-1</t>
  </si>
  <si>
    <t>{0999E5A7-EE86-4662-9E84-99FA87E8AF00}</t>
  </si>
  <si>
    <t>IZAGUIRRE CRESENCIO</t>
  </si>
  <si>
    <t>2784 COUNTY ROAD 330</t>
  </si>
  <si>
    <t>75071-0706</t>
  </si>
  <si>
    <t>171</t>
  </si>
  <si>
    <t>ABS A0157 H T CHENOWETH SURVEY, SHEET 3, TRACT 171, .56 ACRES</t>
  </si>
  <si>
    <t>2784</t>
  </si>
  <si>
    <t>2784 COUNTY ROAD 330 _x000D_
MCKINNEY, TX 75071</t>
  </si>
  <si>
    <t>20140902000945870</t>
  </si>
  <si>
    <t>R-6157-003-1750-1</t>
  </si>
  <si>
    <t>{0C76B585-140D-4D61-8544-357928B118E8}</t>
  </si>
  <si>
    <t>APOSTOLIC CHURCH OF JESUS</t>
  </si>
  <si>
    <t>APOSTOLIC CHURCH OF JESUS CHRIST</t>
  </si>
  <si>
    <t>325 S BRIDGEFARMER RD</t>
  </si>
  <si>
    <t>75069-2531</t>
  </si>
  <si>
    <t>ABS A0157 H T CHENOWETH SURVEY, SHEET 3, TRACT 175, .8932 ACRES</t>
  </si>
  <si>
    <t>2987</t>
  </si>
  <si>
    <t>2987 E UNIVERSITY DR _x000D_
MCKINNEY, TX 75069</t>
  </si>
  <si>
    <t>EX-XV</t>
  </si>
  <si>
    <t>EXEMPT</t>
  </si>
  <si>
    <t>EX9</t>
  </si>
  <si>
    <t>CH2</t>
  </si>
  <si>
    <t>R-6157-003-1760-1</t>
  </si>
  <si>
    <t>{96DB6019-0DD6-49DC-A501-26601395826B}</t>
  </si>
  <si>
    <t>AZAMI JAMSHID J &amp;</t>
  </si>
  <si>
    <t>MOHAMMAD S AZAMI</t>
  </si>
  <si>
    <t>2675 E UNIVERSITY DR</t>
  </si>
  <si>
    <t>75069-0905</t>
  </si>
  <si>
    <t>ABS A0157 H T CHENOWETH SURVEY, SHEET 3, TRACT 176, 0.9783 ACRES</t>
  </si>
  <si>
    <t>3007</t>
  </si>
  <si>
    <t>3007 E UNIVERSITY DR _x000D_
MCKINNEY, TX 75069</t>
  </si>
  <si>
    <t>20160328000358630</t>
  </si>
  <si>
    <t>RF3</t>
  </si>
  <si>
    <t>R-6157-003-1770-1</t>
  </si>
  <si>
    <t>{47B074A2-E70D-47DD-8F3D-DC23C359CE8C}</t>
  </si>
  <si>
    <t>VERDE JUAN &amp; TERRY G</t>
  </si>
  <si>
    <t>14140 STATE HIGHWAY 78 N</t>
  </si>
  <si>
    <t>BLUE RIDGE</t>
  </si>
  <si>
    <t>75424-2372</t>
  </si>
  <si>
    <t>177</t>
  </si>
  <si>
    <t>ABS A0157 H T CHENOWETH SURVEY, SHEET 3, TRACT 177, .449 ACRES</t>
  </si>
  <si>
    <t>2944</t>
  </si>
  <si>
    <t>2944 COUNTY ROAD 330 _x000D_
MCKINNEY, TX 75071</t>
  </si>
  <si>
    <t>20150721000902730</t>
  </si>
  <si>
    <t>C2</t>
  </si>
  <si>
    <t>R-6157-003-1810-1</t>
  </si>
  <si>
    <t>{6F308EBA-DC34-4995-88A8-196F820898C1}</t>
  </si>
  <si>
    <t>SARVER MILDRED</t>
  </si>
  <si>
    <t>C/O MILDRED HOLLEY</t>
  </si>
  <si>
    <t>2910 COUNTY ROAD 330</t>
  </si>
  <si>
    <t>75071-0708</t>
  </si>
  <si>
    <t>181</t>
  </si>
  <si>
    <t>ABS A0157 H T CHENOWETH SURVEY, SHEET 3, TRACT 181, .43 ACRES; SN1: 2FR14746908, HUD1: TXS0569686</t>
  </si>
  <si>
    <t>2910</t>
  </si>
  <si>
    <t>2910 COUNTY ROAD 330 _x000D_
MCKINNEY, TX 75071</t>
  </si>
  <si>
    <t>DP, HS</t>
  </si>
  <si>
    <t>275</t>
  </si>
  <si>
    <t>309</t>
  </si>
  <si>
    <t>89-305</t>
  </si>
  <si>
    <t>A2</t>
  </si>
  <si>
    <t>RM2</t>
  </si>
  <si>
    <t>R-6157-003-1830-1</t>
  </si>
  <si>
    <t>{57F0ABE9-E4E7-42CD-857F-3FD8085A6DE4}</t>
  </si>
  <si>
    <t>AZAMI MOHAMMAD S &amp;</t>
  </si>
  <si>
    <t>PARKWAY AUTO SALES</t>
  </si>
  <si>
    <t>JAMSHID AZAMI</t>
  </si>
  <si>
    <t>1803 HACKBERRY BRANCH DR</t>
  </si>
  <si>
    <t>ALLEN</t>
  </si>
  <si>
    <t>75002-6369</t>
  </si>
  <si>
    <t>183</t>
  </si>
  <si>
    <t>ABS A0157 H T CHENOWETH SURVEY, SHEET 3, TRACT 183, 1.487 ACRES</t>
  </si>
  <si>
    <t>2675</t>
  </si>
  <si>
    <t>2675 E UNIVERSITY DR _x000D_
MCKINNEY, TX 75069</t>
  </si>
  <si>
    <t>20170425000525210</t>
  </si>
  <si>
    <t>SWDNL</t>
  </si>
  <si>
    <t>CRES</t>
  </si>
  <si>
    <t>OR</t>
  </si>
  <si>
    <t>R-6157-003-1840-1</t>
  </si>
  <si>
    <t>{BD2E9A2D-C799-4A3D-9E44-0C8CA1AAC16C}</t>
  </si>
  <si>
    <t>RAFAELOV MOSHE</t>
  </si>
  <si>
    <t>C/O A26 LUMBER</t>
  </si>
  <si>
    <t>11836 JUDD CT STE 322</t>
  </si>
  <si>
    <t>DALLAS</t>
  </si>
  <si>
    <t>75243-4412</t>
  </si>
  <si>
    <t>184</t>
  </si>
  <si>
    <t>ABS A0157 H T CHENOWETH SURVEY, SHEET 3, TRACT 184, 1.685 ACRES</t>
  </si>
  <si>
    <t>2805</t>
  </si>
  <si>
    <t>2805 E UNIVERSITY DR _x000D_
MCKINNEY, TX 75069</t>
  </si>
  <si>
    <t>1794710</t>
  </si>
  <si>
    <t>SMCV45</t>
  </si>
  <si>
    <t>RV4P</t>
  </si>
  <si>
    <t>R-6157-003-2750-1</t>
  </si>
  <si>
    <t>{CC58C48F-A193-460D-A29A-B0FB797BBB5F}</t>
  </si>
  <si>
    <t>ETHAN MC PROPERTY LLC - SERIES L</t>
  </si>
  <si>
    <t>2901 BROKEN BOW WAY</t>
  </si>
  <si>
    <t>PLANO</t>
  </si>
  <si>
    <t>75093-3385</t>
  </si>
  <si>
    <t>ABS A0157 H T CHENOWETH SURVEY, SHEET 3, TRACT 275, 35.38 ACRES</t>
  </si>
  <si>
    <t>911//10J4</t>
  </si>
  <si>
    <t>2465</t>
  </si>
  <si>
    <t>COUNTY ROAD 337</t>
  </si>
  <si>
    <t>2465 COUNTY ROAD 337 _x000D_
MCKINNEY, TX 75071</t>
  </si>
  <si>
    <t>20180518000611820</t>
  </si>
  <si>
    <t>R-6157-003-2770-1</t>
  </si>
  <si>
    <t>{F4F91AD3-A536-4419-A764-FF74186089FB}</t>
  </si>
  <si>
    <t>HARLOW BILLY JOE</t>
  </si>
  <si>
    <t>3347 E UNIVERSITY DR</t>
  </si>
  <si>
    <t>75069-0914</t>
  </si>
  <si>
    <t>277</t>
  </si>
  <si>
    <t>ABS A0157 H T CHENOWETH SURVEY, SHEET 3, TRACT 277, .44 ACRES</t>
  </si>
  <si>
    <t>3347</t>
  </si>
  <si>
    <t>3347 E UNIVERSITY DR _x000D_
MCKINNEY, TX 75069</t>
  </si>
  <si>
    <t>RV5</t>
  </si>
  <si>
    <t>R-6157-003-2790-1</t>
  </si>
  <si>
    <t>{556CD7A0-E7AF-49A2-884C-D33ABFC3ED0B}</t>
  </si>
  <si>
    <t>MEZA DIANA</t>
  </si>
  <si>
    <t>3401 E UNIVERSITY DR</t>
  </si>
  <si>
    <t>75069-0916</t>
  </si>
  <si>
    <t>279</t>
  </si>
  <si>
    <t>ABS A0157 H T CHENOWETH SURVEY, SHEET 3, TRACT 279, .4932 ACRES</t>
  </si>
  <si>
    <t>3401</t>
  </si>
  <si>
    <t>3401 E UNIVERSITY DR _x000D_
MCKINNEY, TX 75069</t>
  </si>
  <si>
    <t>20111025001143710</t>
  </si>
  <si>
    <t>R-6157-003-2810-1</t>
  </si>
  <si>
    <t>{FECDA5F1-066C-464E-8722-2A5ABA32962F}</t>
  </si>
  <si>
    <t>BECHTHOLD SCOTT S &amp; JULIA G</t>
  </si>
  <si>
    <t>3383 E UNIVERSITY DR</t>
  </si>
  <si>
    <t>281</t>
  </si>
  <si>
    <t>ABS A0157 H T CHENOWETH SURVEY, SHEET 3, TRACT 281, .45 ACRES</t>
  </si>
  <si>
    <t>3383</t>
  </si>
  <si>
    <t>3383 E UNIVERSITY DR _x000D_
MCKINNEY, TX 75069</t>
  </si>
  <si>
    <t>95-</t>
  </si>
  <si>
    <t>0072194</t>
  </si>
  <si>
    <t>1.5</t>
  </si>
  <si>
    <t>R-6157-003-2820-1</t>
  </si>
  <si>
    <t>{0DF4D758-2C6B-4D8A-959E-5E1DE6E449ED}</t>
  </si>
  <si>
    <t>CALDWELL D L</t>
  </si>
  <si>
    <t>PO BOX 812</t>
  </si>
  <si>
    <t>75407-0812</t>
  </si>
  <si>
    <t>282</t>
  </si>
  <si>
    <t>ABS A0157 H T CHENOWETH SURVEY, SHEET 3, TRACT 282, .9569 ACRES</t>
  </si>
  <si>
    <t>3365</t>
  </si>
  <si>
    <t>3365 E UNIVERSITY DR _x000D_
MCKINNEY, TX 75069</t>
  </si>
  <si>
    <t>20150224000195210</t>
  </si>
  <si>
    <t>R-6157-004-2890-1</t>
  </si>
  <si>
    <t>{EDC05EF4-51C3-4E14-8516-3A465B634375}</t>
  </si>
  <si>
    <t>HORNE ANITA LOUISE</t>
  </si>
  <si>
    <t>2439 HEATHER HILL LN</t>
  </si>
  <si>
    <t>75075-2946</t>
  </si>
  <si>
    <t>289</t>
  </si>
  <si>
    <t>ABS A0157 H T CHENOWETH SURVEY, SHEET 4, TRACT 289, 14.569 ACRES</t>
  </si>
  <si>
    <t>94-</t>
  </si>
  <si>
    <t>0095335</t>
  </si>
  <si>
    <t>SWD</t>
  </si>
  <si>
    <t>R-6157-004-2910-1</t>
  </si>
  <si>
    <t>{C5B97EA9-62E8-48EE-966F-F287FEAA318D}</t>
  </si>
  <si>
    <t>JACKSON LISA LOWREY</t>
  </si>
  <si>
    <t>1600 S LAKELINE BLVD APT 513</t>
  </si>
  <si>
    <t>CEDAR PARK</t>
  </si>
  <si>
    <t>78613-2005</t>
  </si>
  <si>
    <t>291</t>
  </si>
  <si>
    <t>ABS A0157 H T CHENOWETH SURVEY, SHEET 4, TRACT 291, 10.0 ACRES</t>
  </si>
  <si>
    <t>3866</t>
  </si>
  <si>
    <t>COUNTY ROAD 405</t>
  </si>
  <si>
    <t>3866 COUNTY ROAD 405 _x000D_
MCKINNEY, TX 75071</t>
  </si>
  <si>
    <t>01-0001492</t>
  </si>
  <si>
    <t>4827-1786</t>
  </si>
  <si>
    <t>R-6157-004-2960-1</t>
  </si>
  <si>
    <t>{21A00EF5-D5CA-4E7E-8098-E592C7F50189}</t>
  </si>
  <si>
    <t>296</t>
  </si>
  <si>
    <t>ABS A0157 H T CHENOWETH SURVEY, SHEET 4, TRACT 296, 4.0 ACRES</t>
  </si>
  <si>
    <t>3021</t>
  </si>
  <si>
    <t>165</t>
  </si>
  <si>
    <t>R-6473-000-0210-1</t>
  </si>
  <si>
    <t>{AD43E2CA-F7E8-45BF-818C-CFCE292124CD}</t>
  </si>
  <si>
    <t>PRINCETON CITY OF</t>
  </si>
  <si>
    <t>PO BOX C</t>
  </si>
  <si>
    <t>A0473</t>
  </si>
  <si>
    <t>C0473</t>
  </si>
  <si>
    <t>THOS JOUETT SURVEY</t>
  </si>
  <si>
    <t>ABS A0473 THOS JOUETT SURVEY, TRACT 21, 7.863 ACRES</t>
  </si>
  <si>
    <t>3438</t>
  </si>
  <si>
    <t>211</t>
  </si>
  <si>
    <t>EX4</t>
  </si>
  <si>
    <t>M6</t>
  </si>
  <si>
    <t>R-6671-001-0090-1</t>
  </si>
  <si>
    <t>{5AF15125-A927-4507-89EA-04374BE81474}</t>
  </si>
  <si>
    <t>USA</t>
  </si>
  <si>
    <t>UNKNOWN</t>
  </si>
  <si>
    <t>00000</t>
  </si>
  <si>
    <t>A0671</t>
  </si>
  <si>
    <t>C0671-1</t>
  </si>
  <si>
    <t>D S NELSON SURVEY</t>
  </si>
  <si>
    <t>ABS A0671 D S NELSON SURVEY, SHEET 1, TRACT 9, 175.4 ACRES</t>
  </si>
  <si>
    <t>_x000D_
PRINCETON, TX 75407</t>
  </si>
  <si>
    <t>U  S A</t>
  </si>
  <si>
    <t>EX1</t>
  </si>
  <si>
    <t>M10</t>
  </si>
  <si>
    <t>R-6671-001-0100-1</t>
  </si>
  <si>
    <t>{09D459D0-4B86-4119-8695-3BE6D855569F}</t>
  </si>
  <si>
    <t>10</t>
  </si>
  <si>
    <t>ABS A0671 D S NELSON SURVEY, SHEET 1, TRACT 10, 42.55 ACRES</t>
  </si>
  <si>
    <t>911//9L2</t>
  </si>
  <si>
    <t>3880</t>
  </si>
  <si>
    <t>3880 E PRINCETON DR _x000D_
PRINCETON, TX 75407</t>
  </si>
  <si>
    <t>R-6774-000-0010-1</t>
  </si>
  <si>
    <t>{39EF7B3F-E271-4BA2-BEEF-8AD996A19EE5}</t>
  </si>
  <si>
    <t>PRESTON FARMLAND HOLDINGS LLC</t>
  </si>
  <si>
    <t>7319 RIDGEPOINT DR</t>
  </si>
  <si>
    <t>IRVING</t>
  </si>
  <si>
    <t>75063-3543</t>
  </si>
  <si>
    <t>A0774</t>
  </si>
  <si>
    <t>C0774</t>
  </si>
  <si>
    <t>S A ROBERTS SURVEY</t>
  </si>
  <si>
    <t>ABS A0774 S A ROBERTS SURVEY, TRACT 1, 68.4338 ACRES</t>
  </si>
  <si>
    <t>US HWY 380</t>
  </si>
  <si>
    <t>US HWY 380 _x000D_
PRINCETON, TX 75407</t>
  </si>
  <si>
    <t>20160715000909730</t>
  </si>
  <si>
    <t>R-6774-000-0020-1</t>
  </si>
  <si>
    <t>{30C92F30-9A0F-43A5-8318-98F34CEF045E}</t>
  </si>
  <si>
    <t>ABS A0774 S A ROBERTS SURVEY, TRACT 2, .6225 ACRES</t>
  </si>
  <si>
    <t>R-6774-000-0030-1</t>
  </si>
  <si>
    <t>{DF38150F-5A15-447E-86A5-3D0017F5BCA5}</t>
  </si>
  <si>
    <t>ABS A0774 S A ROBERTS SURVEY, TRACT 3, 1.4925 ACRES</t>
  </si>
  <si>
    <t>R-6774-000-0040-1</t>
  </si>
  <si>
    <t>{1726606C-8BEC-4DB5-BF52-3EBD94A44242}</t>
  </si>
  <si>
    <t>ABS A0774 S A ROBERTS SURVEY, TRACT 4, .8896 ACRES</t>
  </si>
  <si>
    <t>R-6774-000-0050-1</t>
  </si>
  <si>
    <t>{59102577-E9CE-44A7-B844-640CC0465FAA}</t>
  </si>
  <si>
    <t>5</t>
  </si>
  <si>
    <t>ABS A0774 S A ROBERTS SURVEY, TRACT 5, 1.94 ACRES</t>
  </si>
  <si>
    <t>R-6866-000-0020-1</t>
  </si>
  <si>
    <t>{06A8A01B-C110-4D33-8E68-41A2A13641AE}</t>
  </si>
  <si>
    <t>DIMAURO PAUL M &amp; PATSY</t>
  </si>
  <si>
    <t>3030 E PRINCETON DR</t>
  </si>
  <si>
    <t>75407-2712</t>
  </si>
  <si>
    <t>A0866</t>
  </si>
  <si>
    <t>C0866</t>
  </si>
  <si>
    <t>JOHN H STANFORD SURVEY</t>
  </si>
  <si>
    <t>ABS A0866 JOHN H STANFORD SURVEY, TRACT 2, 21.6651 ACRES</t>
  </si>
  <si>
    <t>3030</t>
  </si>
  <si>
    <t>3030 E PRINCETON DR _x000D_
PRINCETON, TX 75407</t>
  </si>
  <si>
    <t>99-0104886</t>
  </si>
  <si>
    <t>4484-94</t>
  </si>
  <si>
    <t>R-6866-000-0120-1</t>
  </si>
  <si>
    <t>{56F18AD8-7422-436C-A677-A49270BD9B1B}</t>
  </si>
  <si>
    <t>COPELAND COMMERCIAL REAL ESTATE LTD</t>
  </si>
  <si>
    <t>PO BOX 331</t>
  </si>
  <si>
    <t>75407-0331</t>
  </si>
  <si>
    <t>ABS A0866 JOHN H STANFORD SURVEY, TRACT 12, 2.012 ACRES</t>
  </si>
  <si>
    <t>20150625000769040</t>
  </si>
  <si>
    <t>R-6866-000-0130-1</t>
  </si>
  <si>
    <t>{E17F8A6A-95FA-465E-9D15-434D14F21783}</t>
  </si>
  <si>
    <t>DAVIDSON MICHAEL RAYMOND</t>
  </si>
  <si>
    <t>270 PRIVATE ROAD 4823</t>
  </si>
  <si>
    <t>RHOME</t>
  </si>
  <si>
    <t>76078-4506</t>
  </si>
  <si>
    <t>13</t>
  </si>
  <si>
    <t>ABS A0866 JOHN H STANFORD SURVEY, TRACT 13, .51 ACRES</t>
  </si>
  <si>
    <t>911//9L4</t>
  </si>
  <si>
    <t>61</t>
  </si>
  <si>
    <t>COUNTY ROAD 492</t>
  </si>
  <si>
    <t>61 COUNTY ROAD 492 _x000D_
PRINCETON, TX 75407</t>
  </si>
  <si>
    <t>0041794</t>
  </si>
  <si>
    <t>R-6866-000-0230-1</t>
  </si>
  <si>
    <t>{E5DD1760-3E9E-4406-946D-25FF33F09015}</t>
  </si>
  <si>
    <t>23</t>
  </si>
  <si>
    <t>ABS A0866 JOHN H STANFORD SURVEY, TRACT 23, 8.9 ACRES</t>
  </si>
  <si>
    <t>R-6950-001-0550-1</t>
  </si>
  <si>
    <t>{F9E3C624-CA78-4A11-8F1C-AF69CA9F5C22}</t>
  </si>
  <si>
    <t>MI REAL ESTATE PARTNERS LTD</t>
  </si>
  <si>
    <t>4910 SPRINGHILL ESTATES DR</t>
  </si>
  <si>
    <t>75002-5795</t>
  </si>
  <si>
    <t>A0950</t>
  </si>
  <si>
    <t>C0950-1</t>
  </si>
  <si>
    <t>ISAAC WALTERS SURVEY</t>
  </si>
  <si>
    <t>55</t>
  </si>
  <si>
    <t>ABS A0950 ISAAC WALTERS SURVEY, SHEET 1, TRACT 55, 7.5 ACRES</t>
  </si>
  <si>
    <t>01-0058812</t>
  </si>
  <si>
    <t>4923-720</t>
  </si>
  <si>
    <t>R-6866-000-0270-1</t>
  </si>
  <si>
    <t>{17B35FF2-BE81-40B8-8812-C8FFD8F19814}</t>
  </si>
  <si>
    <t>IC-SB PRINCETON LAND PARTNERS LP</t>
  </si>
  <si>
    <t>17130 DALLAS PKWY STE 240</t>
  </si>
  <si>
    <t>75248-7705</t>
  </si>
  <si>
    <t>27</t>
  </si>
  <si>
    <t>ABS A0866 JOHN H STANFORD SURVEY, TRACT 27, 3.9655 ACRES</t>
  </si>
  <si>
    <t>20160630000828500</t>
  </si>
  <si>
    <t>R-6866-000-0290-1</t>
  </si>
  <si>
    <t>{D6D54AC8-DE41-4EF0-A492-FB0CAF13B36C}</t>
  </si>
  <si>
    <t>PARAMOUNT SOFT LLC</t>
  </si>
  <si>
    <t>924 S BELT LINE RD</t>
  </si>
  <si>
    <t>75019-4531</t>
  </si>
  <si>
    <t>29</t>
  </si>
  <si>
    <t>ABS A0866 JOHN H STANFORD SURVEY, TRACT 29, 129.575 ACRES</t>
  </si>
  <si>
    <t>911//9L3</t>
  </si>
  <si>
    <t>545</t>
  </si>
  <si>
    <t>COUNTY ROAD 490</t>
  </si>
  <si>
    <t>545 COUNTY ROAD 490 _x000D_
PRINCETON, TX 75407</t>
  </si>
  <si>
    <t>20160204000135600</t>
  </si>
  <si>
    <t>R-6473-000-0270-1</t>
  </si>
  <si>
    <t>{6C14E2DB-92BD-40D5-ABBB-63CB27A6971B}</t>
  </si>
  <si>
    <t>ABS A0473 THOS JOUETT SURVEY, TRACT 27, 7.0 ACRES</t>
  </si>
  <si>
    <t>1150</t>
  </si>
  <si>
    <t>751</t>
  </si>
  <si>
    <t>R-2683-000-0010-1</t>
  </si>
  <si>
    <t>{398B6EB8-F3B9-4892-BE3A-32E751827755}</t>
  </si>
  <si>
    <t>WILDER THOMAS OTIS</t>
  </si>
  <si>
    <t>2330 COUNTY ROAD 337</t>
  </si>
  <si>
    <t>75071-0716</t>
  </si>
  <si>
    <t>S2683</t>
  </si>
  <si>
    <t>3471</t>
  </si>
  <si>
    <t>WILDER ADDITION</t>
  </si>
  <si>
    <t>WILDER ADDITION, LOT 1</t>
  </si>
  <si>
    <t>2330</t>
  </si>
  <si>
    <t>2330 COUNTY ROAD 337 _x000D_
MCKINNEY, TX 75071</t>
  </si>
  <si>
    <t>5712</t>
  </si>
  <si>
    <t>3378</t>
  </si>
  <si>
    <t>106246</t>
  </si>
  <si>
    <t>R-6157-004-3330-1</t>
  </si>
  <si>
    <t>{BE7B4310-163D-4D10-A8DC-71CC171FE3CC}</t>
  </si>
  <si>
    <t>DOUGLAS CHARLES B &amp; KIMBERLY</t>
  </si>
  <si>
    <t>227 E LOUISIANA ST</t>
  </si>
  <si>
    <t>75069-4311</t>
  </si>
  <si>
    <t>333</t>
  </si>
  <si>
    <t>ABS A0157 H T CHENOWETH SURVEY, SHEET 4, TRACT 333, 14.568 ACRES</t>
  </si>
  <si>
    <t>20160224000211120</t>
  </si>
  <si>
    <t>R-6157-003-3760-1</t>
  </si>
  <si>
    <t>{CF12D5BE-FAB6-48F1-91DA-256ED9AA0F7A}</t>
  </si>
  <si>
    <t>RIOJA INVESTMENT PROPERTIES LTD</t>
  </si>
  <si>
    <t>TEXAS ARCHERY</t>
  </si>
  <si>
    <t>15051 E BELTWOOD PKWY</t>
  </si>
  <si>
    <t>ADDISON</t>
  </si>
  <si>
    <t>75001-3716</t>
  </si>
  <si>
    <t>376</t>
  </si>
  <si>
    <t>ABS A0157 H T CHENOWETH SURVEY, SHEET 3, TRACT 376, 10.006 ACRES</t>
  </si>
  <si>
    <t>2452</t>
  </si>
  <si>
    <t>2452 E UNIVERSITY DR _x000D_
MCKINNEY, TX 75069</t>
  </si>
  <si>
    <t>CMC</t>
  </si>
  <si>
    <t>TMC2</t>
  </si>
  <si>
    <t>CAD, CMC, GCN, JCN, SMC, TMC2</t>
  </si>
  <si>
    <t>20160505000551880</t>
  </si>
  <si>
    <t>CNRET.GENR</t>
  </si>
  <si>
    <t>FSR</t>
  </si>
  <si>
    <t>COMM/RETAIL</t>
  </si>
  <si>
    <t>R-6166-006-2190-1</t>
  </si>
  <si>
    <t>{4FF23D68-D6D6-4307-9E67-FFB18D56F8E5}</t>
  </si>
  <si>
    <t>PRUETT GREGORY SCOTT ETAL</t>
  </si>
  <si>
    <t>PO BOX 325</t>
  </si>
  <si>
    <t>75407-0325</t>
  </si>
  <si>
    <t>219</t>
  </si>
  <si>
    <t>ABS A0166 DAVID CHERRY SURVEY, SHEET 6, TRACT 219, 19.3427 ACRES</t>
  </si>
  <si>
    <t>964</t>
  </si>
  <si>
    <t>964 FM 1377 _x000D_
PRINCETON, TX 75407</t>
  </si>
  <si>
    <t>0057374</t>
  </si>
  <si>
    <t>R-6157-003-3810-1</t>
  </si>
  <si>
    <t>{4EE1263C-ABEF-4B89-967B-6786B817E6BB}</t>
  </si>
  <si>
    <t>PANNKUK BOBBY JR &amp;</t>
  </si>
  <si>
    <t>SPURGIN MONTY</t>
  </si>
  <si>
    <t>PO BOX 1309</t>
  </si>
  <si>
    <t>LEONARD</t>
  </si>
  <si>
    <t>75452-1309</t>
  </si>
  <si>
    <t>381</t>
  </si>
  <si>
    <t>ABS A0157 H T CHENOWETH SURVEY, SHEET 3, TRACT 381, 10.0 ACRES</t>
  </si>
  <si>
    <t>5520</t>
  </si>
  <si>
    <t>1514</t>
  </si>
  <si>
    <t>20031009002031550</t>
  </si>
  <si>
    <t>R-4402-000-0001-1</t>
  </si>
  <si>
    <t>18991230</t>
  </si>
  <si>
    <t>{4C7F6F34-7994-40EA-9E1B-C22BFFB0D08E}</t>
  </si>
  <si>
    <t>PRINCETON LAKES POA INC</t>
  </si>
  <si>
    <t>PRINCETON LAKES POA</t>
  </si>
  <si>
    <t>PO BOX 1116</t>
  </si>
  <si>
    <t>75407-1116</t>
  </si>
  <si>
    <t>S4402</t>
  </si>
  <si>
    <t>PRINCETON LAKES (CPN)</t>
  </si>
  <si>
    <t>/TR 1</t>
  </si>
  <si>
    <t>PRINCETON LAKES (CPN), LOT /TR 1; COMMON AREA, LAKE #1</t>
  </si>
  <si>
    <t>COMMON AREA, LAKE #1</t>
  </si>
  <si>
    <t>00-0114443</t>
  </si>
  <si>
    <t>4776-1958</t>
  </si>
  <si>
    <t>N4402</t>
  </si>
  <si>
    <t>M4</t>
  </si>
  <si>
    <t>SFR</t>
  </si>
  <si>
    <t>R-6157-003-1920-1</t>
  </si>
  <si>
    <t>{63BE9BD5-3A6D-4316-AEAF-574A7F9771A3}</t>
  </si>
  <si>
    <t>VALLE ISRAEL D &amp;  ALMA</t>
  </si>
  <si>
    <t>PO BOX 3753</t>
  </si>
  <si>
    <t>75070-8195</t>
  </si>
  <si>
    <t>192</t>
  </si>
  <si>
    <t>ABS A0157 H T CHENOWETH SURVEY, SHEET 3, TRACT 192, 7.75 ACRES</t>
  </si>
  <si>
    <t>3321</t>
  </si>
  <si>
    <t>3321 E UNIVERSITY DR _x000D_
MCKINNEY, TX 75069</t>
  </si>
  <si>
    <t>5826</t>
  </si>
  <si>
    <t>388</t>
  </si>
  <si>
    <t>044</t>
  </si>
  <si>
    <t>RF5</t>
  </si>
  <si>
    <t>R-6157-003-2830-1</t>
  </si>
  <si>
    <t>{58EC7387-2447-4C56-BD71-983E503AB1D0}</t>
  </si>
  <si>
    <t>ALLISON ROBIN ALICE</t>
  </si>
  <si>
    <t>PO BOX 1689</t>
  </si>
  <si>
    <t>75013-0028</t>
  </si>
  <si>
    <t>283</t>
  </si>
  <si>
    <t>ABS A0157 H T CHENOWETH SURVEY, SHEET 3, TRACT 283, 3.64 ACRES</t>
  </si>
  <si>
    <t>3441</t>
  </si>
  <si>
    <t>3441 E UNIVERSITY DR _x000D_
MCKINNEY, TX 75069</t>
  </si>
  <si>
    <t>SMCV67</t>
  </si>
  <si>
    <t>R-6166-003-1160-1</t>
  </si>
  <si>
    <t>{2F454F8C-3D18-4684-90C9-52809156ABE6}</t>
  </si>
  <si>
    <t>ROBINSON RAYMOND J &amp; MARY E REVOCABLE LIVING TRUST THE &amp;</t>
  </si>
  <si>
    <t>LISA BARRINGER &amp; JOHN R ROBINSON</t>
  </si>
  <si>
    <t>PO BOX 8</t>
  </si>
  <si>
    <t>75407-0008</t>
  </si>
  <si>
    <t>116</t>
  </si>
  <si>
    <t>ABS A0166 DAVID CHERRY SURVEY, SHEET 3, TRACT 116, 59.69 ACRES</t>
  </si>
  <si>
    <t>2188</t>
  </si>
  <si>
    <t>2188 FM 75 _x000D_
PRINCETON, TX 75407</t>
  </si>
  <si>
    <t>20110120000078260</t>
  </si>
  <si>
    <t>GD</t>
  </si>
  <si>
    <t>CB.SPN.RV</t>
  </si>
  <si>
    <t>R-6863-000-0170-1</t>
  </si>
  <si>
    <t>{2C4C9A96-5DB6-4239-878C-532B157E08FC}</t>
  </si>
  <si>
    <t>BREEDING PEGGY SUCCESSOR TRUSTEE OF THE JUANITA MASSEY</t>
  </si>
  <si>
    <t>FAMILY TRUST</t>
  </si>
  <si>
    <t>6951 VIRGINIA PKWY STE 303</t>
  </si>
  <si>
    <t>75071-5715</t>
  </si>
  <si>
    <t>A0863</t>
  </si>
  <si>
    <t>C0863</t>
  </si>
  <si>
    <t>JACOB SNIVLEY SURVEY</t>
  </si>
  <si>
    <t>17 AMBROOK</t>
  </si>
  <si>
    <t>ABS A0863 JACOB SNIVLEY SURVEY, TRACT 17 AMBROOK, 46.851 ACRES</t>
  </si>
  <si>
    <t>2428</t>
  </si>
  <si>
    <t>COUNTY ROAD 406</t>
  </si>
  <si>
    <t>2428 COUNTY ROAD 406 _x000D_
MCKINNEY, TX 75071</t>
  </si>
  <si>
    <t>20170216000211050</t>
  </si>
  <si>
    <t>R-6166-001-1770-1</t>
  </si>
  <si>
    <t>{F9471100-8EC1-49AF-B92B-9B959845DFF3}</t>
  </si>
  <si>
    <t>BIXLER HAROLD BROWN &amp;</t>
  </si>
  <si>
    <t>BIXLER FAMILY TRUST</t>
  </si>
  <si>
    <t>6521 BLUE VALLEY LN</t>
  </si>
  <si>
    <t>75214-2712</t>
  </si>
  <si>
    <t>ABS A0166 DAVID CHERRY SURVEY, SHEET 1, TRACT 177, 14.525 ACRES</t>
  </si>
  <si>
    <t>COUNTY ROAD 406 _x000D_
MCKINNEY, TX 75071</t>
  </si>
  <si>
    <t>20140815000874290</t>
  </si>
  <si>
    <t>R-6166-001-1680-1</t>
  </si>
  <si>
    <t>{DDC9AB7F-B812-4746-9959-5ABABDB2009B}</t>
  </si>
  <si>
    <t>POTTER TOMMIE LEE &amp; PAULINE</t>
  </si>
  <si>
    <t>168</t>
  </si>
  <si>
    <t>ABS A0166 DAVID CHERRY SURVEY, SHEET 1, TRACT 168, 46.05 ACRES</t>
  </si>
  <si>
    <t>2524</t>
  </si>
  <si>
    <t>2524 COUNTY ROAD 406 _x000D_
MCKINNEY, TX 75071</t>
  </si>
  <si>
    <t>544</t>
  </si>
  <si>
    <t>56</t>
  </si>
  <si>
    <t>RV4</t>
  </si>
  <si>
    <t>R-6166-006-0169-1</t>
  </si>
  <si>
    <t>{D87F45DA-3435-422A-9F52-E4EA37C4A1D0}</t>
  </si>
  <si>
    <t>RAY MICHAELLE</t>
  </si>
  <si>
    <t>8437 BIGGS RD</t>
  </si>
  <si>
    <t>75407-2512</t>
  </si>
  <si>
    <t>16-9</t>
  </si>
  <si>
    <t>ABS A0166 DAVID CHERRY SURVEY, SHEET 6, TRACT 16-9, 9.189 ACRES</t>
  </si>
  <si>
    <t>911//10K1</t>
  </si>
  <si>
    <t>8432</t>
  </si>
  <si>
    <t>BIGGS</t>
  </si>
  <si>
    <t>RD</t>
  </si>
  <si>
    <t>8432 BIGGS RD _x000D_
PRINCETON, TX 75407</t>
  </si>
  <si>
    <t>20160613000735630</t>
  </si>
  <si>
    <t>R-6166-006-2060-1</t>
  </si>
  <si>
    <t>{DDF4120B-1B42-479E-ABE5-535DC237DCBA}</t>
  </si>
  <si>
    <t>FAHRENTHOLD KYLE &amp; DEBORAH</t>
  </si>
  <si>
    <t>5 SECLUDED POND CV</t>
  </si>
  <si>
    <t>75407-5492</t>
  </si>
  <si>
    <t>206</t>
  </si>
  <si>
    <t>ABS A0166 DAVID CHERRY SURVEY, SHEET 6, TRACT 206, 10.9121 ACRES</t>
  </si>
  <si>
    <t>851</t>
  </si>
  <si>
    <t>COUNTY ROAD 458</t>
  </si>
  <si>
    <t>851 COUNTY ROAD 458 _x000D_
PRINCETON, TX 75407</t>
  </si>
  <si>
    <t>20101229001428430</t>
  </si>
  <si>
    <t>E2</t>
  </si>
  <si>
    <t>206 CREST RIDGE</t>
  </si>
  <si>
    <t>R-6865-000-0070-1</t>
  </si>
  <si>
    <t>{31D9CA5F-7D69-4429-94E3-4F1350623E50}</t>
  </si>
  <si>
    <t>A0865</t>
  </si>
  <si>
    <t>C0865</t>
  </si>
  <si>
    <t>JOHN SNYDER SURVEY</t>
  </si>
  <si>
    <t>7</t>
  </si>
  <si>
    <t>ABS A0865 JOHN SNYDER SURVEY, TRACT 7, 133.4945 ACRES</t>
  </si>
  <si>
    <t>C</t>
  </si>
  <si>
    <t>R-6950-001-0520-1</t>
  </si>
  <si>
    <t>{10D36248-31E8-40E1-8727-D58B3352D2F2}</t>
  </si>
  <si>
    <t>OWEN CLAUDE I &amp; PATRICIA J</t>
  </si>
  <si>
    <t>PO BOX 519</t>
  </si>
  <si>
    <t>75407-0519</t>
  </si>
  <si>
    <t>52</t>
  </si>
  <si>
    <t>ABS A0950 ISAAC WALTERS SURVEY, SHEET 1, TRACT 52, 11.6988 ACRES</t>
  </si>
  <si>
    <t>850</t>
  </si>
  <si>
    <t>850 COUNTY ROAD 458 _x000D_
PRINCETON, TX 75407</t>
  </si>
  <si>
    <t>RV6</t>
  </si>
  <si>
    <t>R-6166-006-0170-1</t>
  </si>
  <si>
    <t>{0209633C-65A1-40B6-B6D9-9C230FE16FE1}</t>
  </si>
  <si>
    <t>MCCOMIC IRA W JR &amp;</t>
  </si>
  <si>
    <t>MCCOMIC REBECCA GRETCHEN</t>
  </si>
  <si>
    <t>2128 HEATHER HILL LN</t>
  </si>
  <si>
    <t>75075-2942</t>
  </si>
  <si>
    <t>17</t>
  </si>
  <si>
    <t>ABS A0166 DAVID CHERRY SURVEY, SHEET 6, TRACT 17, 8.561 ACRES</t>
  </si>
  <si>
    <t>FM 1377 _x000D_
PRINCETON, TX 75407</t>
  </si>
  <si>
    <t>R-6157-003-3900-1</t>
  </si>
  <si>
    <t>{49996075-9E8B-4E02-A0C8-629F5EAFE5C3}</t>
  </si>
  <si>
    <t>STAPLETON ENTERPRISES INC</t>
  </si>
  <si>
    <t>421 FOREST OAKS DR</t>
  </si>
  <si>
    <t>75069-9442</t>
  </si>
  <si>
    <t>390</t>
  </si>
  <si>
    <t>ABS A0157 H T CHENOWETH SURVEY, SHEET 3, TRACT 390, 5.0 ACRES</t>
  </si>
  <si>
    <t>2974</t>
  </si>
  <si>
    <t>2974 E UNIVERSITY DR _x000D_
MCKINNEY, TX 75069</t>
  </si>
  <si>
    <t>20160308000277390</t>
  </si>
  <si>
    <t>WHOC.41-65</t>
  </si>
  <si>
    <t>372</t>
  </si>
  <si>
    <t>R-6166-006-0200-1</t>
  </si>
  <si>
    <t>{7CFE0627-71E7-4CB7-9BAF-29F750041EE9}</t>
  </si>
  <si>
    <t>SCHIFF ROBERT JAMES</t>
  </si>
  <si>
    <t>PO BOX 326</t>
  </si>
  <si>
    <t>75407-0326</t>
  </si>
  <si>
    <t>20</t>
  </si>
  <si>
    <t>ABS A0166 DAVID CHERRY SURVEY, SHEET 6, TRACT 20, 14.3987 ACRES</t>
  </si>
  <si>
    <t>1117</t>
  </si>
  <si>
    <t>1117 FM 1377 _x000D_
PRINCETON, TX 75407</t>
  </si>
  <si>
    <t>R-8419-000-0010-1</t>
  </si>
  <si>
    <t>{091F819F-6D41-4E92-A38C-FE845030D5D4}</t>
  </si>
  <si>
    <t>THE CDI CONNECTION</t>
  </si>
  <si>
    <t>S8419</t>
  </si>
  <si>
    <t>8419</t>
  </si>
  <si>
    <t>DANMARK ADDITION (GCN)</t>
  </si>
  <si>
    <t>DANMARK ADDITION (GCN), LOT 1</t>
  </si>
  <si>
    <t>911//9L2  4.H-72</t>
  </si>
  <si>
    <t>30</t>
  </si>
  <si>
    <t>30 COUNTY ROAD 492 _x000D_
PRINCETON, TX 75407</t>
  </si>
  <si>
    <t>20090324000335730</t>
  </si>
  <si>
    <t>R-8419-000-0020-1</t>
  </si>
  <si>
    <t>{042E8D73-9230-4712-AD13-BD71C7C845AB}</t>
  </si>
  <si>
    <t>DANCO EXCAVATION/JXN</t>
  </si>
  <si>
    <t>DANMARK ADDITION (GCN), LOT 2</t>
  </si>
  <si>
    <t>2950</t>
  </si>
  <si>
    <t>2950 E PRINCETON DR _x000D_
PRINCETON, TX 75407</t>
  </si>
  <si>
    <t>20090122000067940</t>
  </si>
  <si>
    <t>MTIB</t>
  </si>
  <si>
    <t>R-6950-001-0560-1</t>
  </si>
  <si>
    <t>{6E50B575-B953-4E4F-AFD4-0070B6EE17F2}</t>
  </si>
  <si>
    <t>ABS A0950 ISAAC WALTERS SURVEY, SHEET 1, TRACT 56, 98.9325 ACRES</t>
  </si>
  <si>
    <t>911//9K1</t>
  </si>
  <si>
    <t>528</t>
  </si>
  <si>
    <t>528 COUNTY ROAD 458 _x000D_
PRINCETON, TX 75407</t>
  </si>
  <si>
    <t>R-6157-003-3950-1</t>
  </si>
  <si>
    <t>{CB7FEE4D-439B-43DD-A1D6-B4EB5E98EAC9}</t>
  </si>
  <si>
    <t>RILEY DEBBIE TATE</t>
  </si>
  <si>
    <t>COLLIN COUNTY VSF</t>
  </si>
  <si>
    <t>4606 COUNTY ROAD 408</t>
  </si>
  <si>
    <t>75071-0743</t>
  </si>
  <si>
    <t>395</t>
  </si>
  <si>
    <t>ABS A0157 H T CHENOWETH SURVEY, SHEET 3, TRACT 395, 1.0 ACRES</t>
  </si>
  <si>
    <t>2353</t>
  </si>
  <si>
    <t>2353 E UNIVERSITY DR _x000D_
MCKINNEY, TX 75069</t>
  </si>
  <si>
    <t>311820</t>
  </si>
  <si>
    <t>COMM/INDST</t>
  </si>
  <si>
    <t>131</t>
  </si>
  <si>
    <t>R-6157-003-1470-1</t>
  </si>
  <si>
    <t>{A7F944D6-0F0E-4056-A12D-12B9C69E7E4D}</t>
  </si>
  <si>
    <t>GAO XIAODONG &amp; JIAQIAN DENG</t>
  </si>
  <si>
    <t>TEXAS METAL CO</t>
  </si>
  <si>
    <t>2431 E UNIVERSITY DR</t>
  </si>
  <si>
    <t>75069-4795</t>
  </si>
  <si>
    <t>147</t>
  </si>
  <si>
    <t>ABS A0157 H T CHENOWETH SURVEY, SHEET 3, TRACT 147, .09 ACRES</t>
  </si>
  <si>
    <t>20080109000034320</t>
  </si>
  <si>
    <t>R-6157-003-3980-1</t>
  </si>
  <si>
    <t>{8F0DF74A-6522-4A1A-A7CF-961C4185A190}</t>
  </si>
  <si>
    <t>TEXAS RND LLC</t>
  </si>
  <si>
    <t>TEXAS METAL COMPANY</t>
  </si>
  <si>
    <t>398</t>
  </si>
  <si>
    <t>ABS A0157 H T CHENOWETH SURVEY, SHEET 3, TRACT 398, .24 ACRES</t>
  </si>
  <si>
    <t>2431</t>
  </si>
  <si>
    <t>2431 E UNIVERSITY DR _x000D_
MCKINNEY, TX 75069</t>
  </si>
  <si>
    <t>1493560</t>
  </si>
  <si>
    <t>R-6166-006-2430-1</t>
  </si>
  <si>
    <t>LORI.DAWSON</t>
  </si>
  <si>
    <t>{33934A43-135B-4081-839A-7F3FF7C8D10E}</t>
  </si>
  <si>
    <t>FISHELL ROBERT</t>
  </si>
  <si>
    <t>1303 NATURE WAY</t>
  </si>
  <si>
    <t>75407-2185</t>
  </si>
  <si>
    <t>243</t>
  </si>
  <si>
    <t>ABS A0166 DAVID CHERRY SURVEY, SHEET 6, TRACT 243, 49.973 ACRES</t>
  </si>
  <si>
    <t>CPNF2-6</t>
  </si>
  <si>
    <t>RF2</t>
  </si>
  <si>
    <t>R-6157-003-1930-1</t>
  </si>
  <si>
    <t>{1119C782-032D-4868-B32B-C281AB5E448C}</t>
  </si>
  <si>
    <t>YOHANNAN PRINSON</t>
  </si>
  <si>
    <t>12639 S HAGAN ST</t>
  </si>
  <si>
    <t>OLATHE</t>
  </si>
  <si>
    <t>KS</t>
  </si>
  <si>
    <t>66062-5843</t>
  </si>
  <si>
    <t>193</t>
  </si>
  <si>
    <t>ABS A0157 H T CHENOWETH SURVEY, SHEET 3, TRACT 193, 1.051 ACRES</t>
  </si>
  <si>
    <t>3245</t>
  </si>
  <si>
    <t>3245 E UNIVERSITY DR _x000D_
MCKINNEY, TX 75069</t>
  </si>
  <si>
    <t>20151231001630580</t>
  </si>
  <si>
    <t>ARS</t>
  </si>
  <si>
    <t>WH2</t>
  </si>
  <si>
    <t>R-6157-003-3990-1</t>
  </si>
  <si>
    <t>{6DCB39FA-1CEA-4873-B866-08FC9CF841CE}</t>
  </si>
  <si>
    <t>NESHYBA RYAN &amp; MISTY</t>
  </si>
  <si>
    <t>RED RIVER AUTO AND 4-WHEEL DRIVE</t>
  </si>
  <si>
    <t>14263 COUNTY ROAD 830</t>
  </si>
  <si>
    <t>ANNA</t>
  </si>
  <si>
    <t>75409-6039</t>
  </si>
  <si>
    <t>399</t>
  </si>
  <si>
    <t>ABS A0157 H T CHENOWETH SURVEY, SHEET 3, TRACT 399, .78 ACRES</t>
  </si>
  <si>
    <t>3149</t>
  </si>
  <si>
    <t>3149 E UNIVERSITY DR _x000D_
MCKINNEY, TX 75069</t>
  </si>
  <si>
    <t>20100507000457070</t>
  </si>
  <si>
    <t>WHOA.21-40</t>
  </si>
  <si>
    <t>AM1</t>
  </si>
  <si>
    <t>R-6157-003-1480-1</t>
  </si>
  <si>
    <t>{3BD32A37-1C06-46E2-A554-34AFAFCEA424}</t>
  </si>
  <si>
    <t>HERNANDEZ GONZALO &amp; ANTONIA A</t>
  </si>
  <si>
    <t>HERNANDEZ AUTO</t>
  </si>
  <si>
    <t>2441 E UNIVERSITY DR</t>
  </si>
  <si>
    <t>148</t>
  </si>
  <si>
    <t>ABS A0157 H T CHENOWETH SURVEY, SHEET 3, TRACT 148, 2.432 ACRES</t>
  </si>
  <si>
    <t>2479</t>
  </si>
  <si>
    <t>2479 E UNIVERSITY DR _x000D_
MCKINNEY, TX 75069</t>
  </si>
  <si>
    <t>20060302000272920</t>
  </si>
  <si>
    <t>R-6671-001-0080-1</t>
  </si>
  <si>
    <t>{5A36913B-AC88-4997-855C-0765F197BE25}</t>
  </si>
  <si>
    <t>8</t>
  </si>
  <si>
    <t>ABS A0671 D S NELSON SURVEY, SHEET 1, TRACT 8, 23.8351 ACRES</t>
  </si>
  <si>
    <t>R-6671-001-0130-1</t>
  </si>
  <si>
    <t>{8859941C-25A9-492B-AA19-1DA009C7C0AE}</t>
  </si>
  <si>
    <t>SJSAS I LLC</t>
  </si>
  <si>
    <t>2815 CLINTON DR</t>
  </si>
  <si>
    <t>HOUSTON</t>
  </si>
  <si>
    <t>77020-8401</t>
  </si>
  <si>
    <t>ABS A0671 D S NELSON SURVEY, SHEET 1, TRACT 13, 49.507 ACRES</t>
  </si>
  <si>
    <t>20080417000458960</t>
  </si>
  <si>
    <t>R-6157-004-2900-1</t>
  </si>
  <si>
    <t>{18FB2AE9-9927-4344-A9DD-6B5716F62A33}</t>
  </si>
  <si>
    <t>HORNE GREGORY ALAN</t>
  </si>
  <si>
    <t>290</t>
  </si>
  <si>
    <t>ABS A0157 H T CHENOWETH SURVEY, SHEET 4, TRACT 290, 7.95 ACRES</t>
  </si>
  <si>
    <t>3980</t>
  </si>
  <si>
    <t>3980 COUNTY ROAD 405 _x000D_
MCKINNEY, TX 75071</t>
  </si>
  <si>
    <t>20170223000239980</t>
  </si>
  <si>
    <t>SMCV8-10+</t>
  </si>
  <si>
    <t>RV8</t>
  </si>
  <si>
    <t>3.5</t>
  </si>
  <si>
    <t>R-6166-001-0880-1</t>
  </si>
  <si>
    <t>{11BC0F60-D62A-4059-A5AC-F31135252FF5}</t>
  </si>
  <si>
    <t>MACAVITY COMPANY LLC</t>
  </si>
  <si>
    <t>ATTN: LANE SPENCER</t>
  </si>
  <si>
    <t>6950 E MILAGRO AVE</t>
  </si>
  <si>
    <t>MESA</t>
  </si>
  <si>
    <t>AZ</t>
  </si>
  <si>
    <t>85209-6653</t>
  </si>
  <si>
    <t>88</t>
  </si>
  <si>
    <t>ABS A0166 DAVID CHERRY SURVEY, SHEET 1, TRACT 88, 69.5927 ACRES</t>
  </si>
  <si>
    <t>20160627000808950</t>
  </si>
  <si>
    <t>R-6166-002-1370-1</t>
  </si>
  <si>
    <t>{6450E196-4898-4BA5-B304-A51046D86A1A}</t>
  </si>
  <si>
    <t>137</t>
  </si>
  <si>
    <t>ABS A0166 DAVID CHERRY SURVEY, SHEET 2, TRACT 137, 784.0173 ACRES</t>
  </si>
  <si>
    <t>911//11K3</t>
  </si>
  <si>
    <t>R-6157-003-0040-1</t>
  </si>
  <si>
    <t>{487495CA-AD80-438E-BA72-FC827490082A}</t>
  </si>
  <si>
    <t>WRIGHT FREDDIE</t>
  </si>
  <si>
    <t>WHOLESALE TRUCK &amp; EQUIPMENT</t>
  </si>
  <si>
    <t>3200 NOTTINGHAM DR</t>
  </si>
  <si>
    <t>75072-9086</t>
  </si>
  <si>
    <t>ABS A0157 H T CHENOWETH SURVEY, SHEET 3, TRACT 4, 1.983 ACRES</t>
  </si>
  <si>
    <t>362.L  911//10H1</t>
  </si>
  <si>
    <t>2775</t>
  </si>
  <si>
    <t>2775 E UNIVERSITY DR _x000D_
MCKINNEY, TX 75069</t>
  </si>
  <si>
    <t>20090714000883290</t>
  </si>
  <si>
    <t>R-6157-003-4200-1</t>
  </si>
  <si>
    <t>{AEB8584C-2BCA-4CB0-8DC7-AF57195E7182}</t>
  </si>
  <si>
    <t>RODRIGUEZ MAURO G</t>
  </si>
  <si>
    <t>COLLIN COUNTY TRUCK PARTS &amp; DRIVE SHAFT SERVICE</t>
  </si>
  <si>
    <t>2735 E UNIVERSITY DR</t>
  </si>
  <si>
    <t>75069-0906</t>
  </si>
  <si>
    <t>420</t>
  </si>
  <si>
    <t>ABS A0157 H T CHENOWETH SURVEY, SHEET 3, TRACT 420, 1.983 ACRES</t>
  </si>
  <si>
    <t>2735</t>
  </si>
  <si>
    <t>2735 E UNIVERSITY DR _x000D_
MCKINNEY, TX 75069</t>
  </si>
  <si>
    <t>R-6166-006-1120-1</t>
  </si>
  <si>
    <t>{0F656960-09B7-4207-BF64-8DFA84D22279}</t>
  </si>
  <si>
    <t>MCMAHAN-GANTT FARM LLC</t>
  </si>
  <si>
    <t>10455 COUNTY ROAD 497</t>
  </si>
  <si>
    <t>75407-2363</t>
  </si>
  <si>
    <t>112</t>
  </si>
  <si>
    <t>ABS A0166 DAVID CHERRY SURVEY, SHEET 6, TRACT 112, 8.6535 ACRES</t>
  </si>
  <si>
    <t>20170428000540990</t>
  </si>
  <si>
    <t>CORRD</t>
  </si>
  <si>
    <t>R-6166-006-2360-1</t>
  </si>
  <si>
    <t>{BCB64DED-0E8C-448C-B7CB-6E4B8AEAB3CB}</t>
  </si>
  <si>
    <t>SMITH M C</t>
  </si>
  <si>
    <t>236</t>
  </si>
  <si>
    <t>ABS A0166 DAVID CHERRY SURVEY, SHEET 6, TRACT 236, 27.802 ACRES</t>
  </si>
  <si>
    <t>602</t>
  </si>
  <si>
    <t>602 FM 1377 _x000D_
PRINCETON, TX 75407</t>
  </si>
  <si>
    <t>20090625000794470</t>
  </si>
  <si>
    <t>R-6166-006-2460-1</t>
  </si>
  <si>
    <t>{22D93E3C-C052-46B2-999F-90B9EAD39350}</t>
  </si>
  <si>
    <t>246</t>
  </si>
  <si>
    <t>ABS A0166 DAVID CHERRY SURVEY, SHEET 6, TRACT 246, 1.193 ACRES</t>
  </si>
  <si>
    <t>R-6157-003-1310-1</t>
  </si>
  <si>
    <t>{8DAFFAFC-F840-4375-B89D-8AD14AD7139E}</t>
  </si>
  <si>
    <t>DYNAMIX INVESTMENT LLC</t>
  </si>
  <si>
    <t>20 BUCKINGHAM LN</t>
  </si>
  <si>
    <t>75002-8675</t>
  </si>
  <si>
    <t>ABS A0157 H T CHENOWETH SURVEY, SHEET 3, TRACT 131, 15.428 ACRES</t>
  </si>
  <si>
    <t>2421</t>
  </si>
  <si>
    <t>2421 E UNIVERSITY DR _x000D_
MCKINNEY, TX 75069</t>
  </si>
  <si>
    <t>20150126000082750</t>
  </si>
  <si>
    <t>R-6950-001-0610-1</t>
  </si>
  <si>
    <t>{993261B3-361C-4A7E-8E26-F7205F1815F4}</t>
  </si>
  <si>
    <t>COPELAND LIVING TRUST</t>
  </si>
  <si>
    <t>DAVID W COPELAND OR DEBBIE A COPELAND TRUSTEES</t>
  </si>
  <si>
    <t>748 COUNTY ROAD 458</t>
  </si>
  <si>
    <t>75407-2180</t>
  </si>
  <si>
    <t>ABS A0950 ISAAC WALTERS SURVEY, SHEET 1, TRACT 61, 12.9427 ACRES</t>
  </si>
  <si>
    <t>911//10L3</t>
  </si>
  <si>
    <t>748</t>
  </si>
  <si>
    <t>748 COUNTY ROAD 458 _x000D_
PRINCETON, TX 75407</t>
  </si>
  <si>
    <t>20110623000650340</t>
  </si>
  <si>
    <t>R-6157-003-1900-1</t>
  </si>
  <si>
    <t>{8FDAD9A5-3A29-4AE0-9842-DF98949617AB}</t>
  </si>
  <si>
    <t>190</t>
  </si>
  <si>
    <t>ABS A0157 H T CHENOWETH SURVEY, SHEET 3, TRACT 190, 12.732 ACRES</t>
  </si>
  <si>
    <t>3067</t>
  </si>
  <si>
    <t>3067 COUNTY ROAD 330 _x000D_
MCKINNEY, TX 75071</t>
  </si>
  <si>
    <t>20170907001205320</t>
  </si>
  <si>
    <t>R-6166-003-1200-1</t>
  </si>
  <si>
    <t>{48B9827A-CBF0-436B-A3AD-01C6F5B7F51B}</t>
  </si>
  <si>
    <t>DICKSON JOHNNY</t>
  </si>
  <si>
    <t>192 INDUSTRIAL BLVD STE 111</t>
  </si>
  <si>
    <t>75069-7238</t>
  </si>
  <si>
    <t>120</t>
  </si>
  <si>
    <t>ABS A0166 DAVID CHERRY SURVEY, SHEET 3, TRACT 120, 20.028 ACRES</t>
  </si>
  <si>
    <t>2364</t>
  </si>
  <si>
    <t>2364 FM 75 _x000D_
PRINCETON, TX 75407</t>
  </si>
  <si>
    <t>20130605000772730</t>
  </si>
  <si>
    <t>R-6157-004-0010-1</t>
  </si>
  <si>
    <t>{67521C5E-EE9A-4820-8A0A-7E764D2D04A0}</t>
  </si>
  <si>
    <t>SISSON ANDREW LAWRENCE &amp; ERIN LOUISE</t>
  </si>
  <si>
    <t>3866 COUNTY ROAD 405</t>
  </si>
  <si>
    <t>75071-4131</t>
  </si>
  <si>
    <t>ABS A0157 H T CHENOWETH SURVEY, SHEET 4, TRACT 1, 10.99 ACRES</t>
  </si>
  <si>
    <t>20170201000145120</t>
  </si>
  <si>
    <t>R-6157-003-4260-1</t>
  </si>
  <si>
    <t>{5D8CCE24-A15E-4EF6-A4B5-17DD6E688F8C}</t>
  </si>
  <si>
    <t>PROGRESSIVE WATER TREATEMENT</t>
  </si>
  <si>
    <t>426</t>
  </si>
  <si>
    <t>ABS A0157 H T CHENOWETH SURVEY, SHEET 3, TRACT 426, .826 ACRES</t>
  </si>
  <si>
    <t>2535</t>
  </si>
  <si>
    <t>2535 E UNIVERSITY DR _x000D_
MCKINNEY, TX 75069</t>
  </si>
  <si>
    <t>WHOC.20%&lt;</t>
  </si>
  <si>
    <t>R-6157-003-1450-1</t>
  </si>
  <si>
    <t>{0CCB96C4-9F3D-49E5-8D1C-CED316CC9A2D}</t>
  </si>
  <si>
    <t>145</t>
  </si>
  <si>
    <t>ABS A0157 H T CHENOWETH SURVEY, SHEET 3, TRACT 145, .79 ACRES</t>
  </si>
  <si>
    <t>R-6166-001-2510-1</t>
  </si>
  <si>
    <t>{93AF8D9F-F33E-47E6-B2E5-771245EC25CC}</t>
  </si>
  <si>
    <t>251</t>
  </si>
  <si>
    <t>ABS A0166 DAVID CHERRY SURVEY, SHEET 1, TRACT 251, 1.251 ACRES</t>
  </si>
  <si>
    <t>R-6166-001-2520-1</t>
  </si>
  <si>
    <t>20150120000064440</t>
  </si>
  <si>
    <t>{FC3C926A-111C-4358-BB9B-5E7C2822350A}</t>
  </si>
  <si>
    <t>MYNENI HARI PRASAD</t>
  </si>
  <si>
    <t>1670 TARTAN LN</t>
  </si>
  <si>
    <t>COLLIERVILLE</t>
  </si>
  <si>
    <t>TN</t>
  </si>
  <si>
    <t>38017-3969</t>
  </si>
  <si>
    <t>252</t>
  </si>
  <si>
    <t>ABS A0166 DAVID CHERRY SURVEY, SHEET 1, TRACT 252, 22.474 ACRES</t>
  </si>
  <si>
    <t>R-6166-006-2440-1</t>
  </si>
  <si>
    <t>{F20E86EF-33CC-4E6A-B23D-9A9B4C2043C0}</t>
  </si>
  <si>
    <t>ABOUL FETTOUH OSAMA &amp;</t>
  </si>
  <si>
    <t>MAHA ABOUL FETTOUH</t>
  </si>
  <si>
    <t>6803 GREENHILL CT</t>
  </si>
  <si>
    <t>75002-6933</t>
  </si>
  <si>
    <t>244</t>
  </si>
  <si>
    <t>ABS A0166 DAVID CHERRY SURVEY, SHEET 6, TRACT 244, 41.733 ACRES</t>
  </si>
  <si>
    <t>COUNTY ROAD 491</t>
  </si>
  <si>
    <t>COUNTY ROAD 491 _x000D_
PRINCETON, TX 75407</t>
  </si>
  <si>
    <t>R-6866-000-0050-1</t>
  </si>
  <si>
    <t>{7BE8E4B6-042E-470E-9FF7-9DF6F12143D8}</t>
  </si>
  <si>
    <t>ABS A0866 JOHN H STANFORD SURVEY, TRACT 5, 53.6075 ACRES</t>
  </si>
  <si>
    <t>R-6166-003-1130-1</t>
  </si>
  <si>
    <t>{B7A282A7-F157-40B1-A8BC-92A4D5E10DE5}</t>
  </si>
  <si>
    <t>113</t>
  </si>
  <si>
    <t>ABS A0166 DAVID CHERRY SURVEY, SHEET 3, TRACT 113, 47.15 ACRES</t>
  </si>
  <si>
    <t>% of Parcel to Acquire</t>
  </si>
  <si>
    <t>Adjusted Value</t>
  </si>
  <si>
    <t>Soft Cost</t>
  </si>
  <si>
    <t>Adjusted $/SF</t>
  </si>
  <si>
    <t>CCAD $/SF</t>
  </si>
  <si>
    <t>CCAD ROW Appraised Value</t>
  </si>
  <si>
    <t>Impact?</t>
  </si>
  <si>
    <t>Total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</si>
</sst>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0.00000000000"/>
    <numFmt numFmtId="165" formatCode="_(&quot;$&quot;* #,##0_);_(&quot;$&quot;* \(#,##0\);_(&quot;$&quot;* &quot;-&quot;??_);_(@_)"/>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indexed="81"/>
      <name val="Tahoma"/>
      <family val="2"/>
    </font>
    <font>
      <sz val="9"/>
      <color indexed="81"/>
      <name val="Tahoma"/>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1">
    <xf numFmtId="0" fontId="0" fillId="0" borderId="0" xfId="0"/>
    <xf numFmtId="1" fontId="0" fillId="0" borderId="0" xfId="0" applyNumberFormat="1"/>
    <xf numFmtId="164" fontId="0" fillId="0" borderId="0" xfId="0" applyNumberFormat="1"/>
    <xf numFmtId="1" fontId="0" fillId="0" borderId="0" xfId="0" applyNumberFormat="1" applyAlignment="1">
      <alignment wrapText="1"/>
    </xf>
    <xf numFmtId="14" fontId="0" fillId="0" borderId="0" xfId="0" applyNumberFormat="1"/>
    <xf numFmtId="44" fontId="0" fillId="0" borderId="0" xfId="0" applyNumberFormat="1"/>
    <xf numFmtId="44" fontId="0" fillId="0" borderId="0" xfId="42" applyFont="1"/>
    <xf numFmtId="10" fontId="0" fillId="0" borderId="0" xfId="44" applyNumberFormat="1" applyFont="1"/>
    <xf numFmtId="43" fontId="0" fillId="0" borderId="0" xfId="43" applyFont="1"/>
    <xf numFmtId="44" fontId="16" fillId="0" borderId="0" xfId="42" applyFont="1"/>
    <xf numFmtId="165" fontId="0" fillId="0" borderId="0" xfId="42" applyNumberFormat="1" applyFont="1"/>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3" builtinId="3"/>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4"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O103"/>
  <sheetViews>
    <sheetView tabSelected="1" topLeftCell="DD55" workbookViewId="0">
      <selection activeCell="DM2" sqref="DM2"/>
    </sheetView>
  </sheetViews>
  <sheetFormatPr defaultRowHeight="14.4" x14ac:dyDescent="0.3"/>
  <cols>
    <col min="1" max="1" width="9.33203125" style="1" bestFit="1" customWidth="1"/>
    <col min="2" max="2" width="19.88671875" style="2" bestFit="1" customWidth="1"/>
    <col min="3" max="3" width="17.33203125" style="1" bestFit="1" customWidth="1"/>
    <col min="4" max="4" width="10.6640625" bestFit="1" customWidth="1"/>
    <col min="5" max="6" width="12.6640625" style="1" bestFit="1" customWidth="1"/>
    <col min="7" max="7" width="18.33203125" style="1" bestFit="1" customWidth="1"/>
    <col min="8" max="8" width="20.88671875" style="2" bestFit="1" customWidth="1"/>
    <col min="9" max="9" width="17.88671875" style="2" bestFit="1" customWidth="1"/>
    <col min="10" max="10" width="20.88671875" style="2" bestFit="1" customWidth="1"/>
    <col min="11" max="11" width="17.88671875" style="2" bestFit="1" customWidth="1"/>
    <col min="12" max="12" width="10.6640625" style="1" bestFit="1" customWidth="1"/>
    <col min="13" max="13" width="10.88671875" bestFit="1" customWidth="1"/>
    <col min="14" max="14" width="14" style="1" bestFit="1" customWidth="1"/>
    <col min="15" max="15" width="10" bestFit="1" customWidth="1"/>
    <col min="16" max="16" width="41.44140625" style="1" bestFit="1" customWidth="1"/>
    <col min="17" max="17" width="11.33203125" style="1" bestFit="1" customWidth="1"/>
    <col min="18" max="18" width="9.88671875" style="1" bestFit="1" customWidth="1"/>
    <col min="19" max="19" width="17.33203125" style="1" bestFit="1" customWidth="1"/>
    <col min="20" max="20" width="60.5546875" style="1" bestFit="1" customWidth="1"/>
    <col min="21" max="21" width="10.109375" style="1" bestFit="1" customWidth="1"/>
    <col min="22" max="22" width="15.6640625" style="2" bestFit="1" customWidth="1"/>
    <col min="23" max="23" width="49.5546875" style="1" bestFit="1" customWidth="1"/>
    <col min="24" max="24" width="50.5546875" style="1" bestFit="1" customWidth="1"/>
    <col min="25" max="25" width="27.88671875" style="1" bestFit="1" customWidth="1"/>
    <col min="26" max="26" width="10.44140625" style="1" bestFit="1" customWidth="1"/>
    <col min="27" max="27" width="14" style="1" bestFit="1" customWidth="1"/>
    <col min="28" max="28" width="10.44140625" style="1" bestFit="1" customWidth="1"/>
    <col min="29" max="29" width="10.6640625" style="1" customWidth="1"/>
    <col min="30" max="30" width="10.5546875" style="1" bestFit="1" customWidth="1"/>
    <col min="31" max="32" width="11.33203125" style="1" bestFit="1" customWidth="1"/>
    <col min="33" max="33" width="25.88671875" style="1" bestFit="1" customWidth="1"/>
    <col min="34" max="34" width="5.6640625" style="1" bestFit="1" customWidth="1"/>
    <col min="35" max="35" width="12.6640625" style="1" bestFit="1" customWidth="1"/>
    <col min="36" max="36" width="96.109375" style="1" bestFit="1" customWidth="1"/>
    <col min="37" max="37" width="23.109375" style="1" bestFit="1" customWidth="1"/>
    <col min="38" max="38" width="15.44140625" style="1" bestFit="1" customWidth="1"/>
    <col min="39" max="39" width="10.6640625" style="1" customWidth="1"/>
    <col min="40" max="40" width="13.6640625" style="2" bestFit="1" customWidth="1"/>
    <col min="41" max="41" width="10.109375" style="1" bestFit="1" customWidth="1"/>
    <col min="42" max="42" width="9.5546875" style="1" bestFit="1" customWidth="1"/>
    <col min="43" max="43" width="17.5546875" style="1" bestFit="1" customWidth="1"/>
    <col min="44" max="44" width="9.6640625" style="1" bestFit="1" customWidth="1"/>
    <col min="45" max="45" width="11.33203125" style="1" bestFit="1" customWidth="1"/>
    <col min="46" max="46" width="9.44140625" style="1" bestFit="1" customWidth="1"/>
    <col min="47" max="47" width="8.6640625" style="1" bestFit="1" customWidth="1"/>
    <col min="48" max="48" width="22.5546875" style="1" bestFit="1" customWidth="1"/>
    <col min="49" max="49" width="5" style="1" bestFit="1" customWidth="1"/>
    <col min="50" max="50" width="6.6640625" style="1" bestFit="1" customWidth="1"/>
    <col min="51" max="51" width="5.88671875" style="1" bestFit="1" customWidth="1"/>
    <col min="52" max="52" width="11.5546875" style="1" bestFit="1" customWidth="1"/>
    <col min="53" max="53" width="30.33203125" style="1" bestFit="1" customWidth="1"/>
    <col min="54" max="55" width="12" style="1" bestFit="1" customWidth="1"/>
    <col min="56" max="56" width="18.33203125" style="1" bestFit="1" customWidth="1"/>
    <col min="57" max="57" width="10.6640625" bestFit="1" customWidth="1"/>
    <col min="58" max="58" width="11.5546875" style="1" bestFit="1" customWidth="1"/>
    <col min="59" max="60" width="15.6640625" style="2" bestFit="1" customWidth="1"/>
    <col min="61" max="61" width="20.88671875" style="2" bestFit="1" customWidth="1"/>
    <col min="62" max="62" width="21.88671875" style="2" bestFit="1" customWidth="1"/>
    <col min="63" max="63" width="17.88671875" style="2" bestFit="1" customWidth="1"/>
    <col min="64" max="64" width="12.109375" style="1" bestFit="1" customWidth="1"/>
    <col min="65" max="65" width="8.44140625" style="1" bestFit="1" customWidth="1"/>
    <col min="66" max="66" width="8.109375" style="1" bestFit="1" customWidth="1"/>
    <col min="67" max="67" width="10.88671875" style="1" bestFit="1" customWidth="1"/>
    <col min="68" max="68" width="11.109375" style="1" bestFit="1" customWidth="1"/>
    <col min="69" max="69" width="11.33203125" style="1" bestFit="1" customWidth="1"/>
    <col min="70" max="70" width="9.6640625" style="1" bestFit="1" customWidth="1"/>
    <col min="71" max="71" width="6.109375" style="1" bestFit="1" customWidth="1"/>
    <col min="72" max="72" width="13.88671875" style="1" bestFit="1" customWidth="1"/>
    <col min="73" max="73" width="10.88671875" style="1" bestFit="1" customWidth="1"/>
    <col min="74" max="74" width="5.33203125" style="1" bestFit="1" customWidth="1"/>
    <col min="75" max="75" width="5.88671875" style="1" bestFit="1" customWidth="1"/>
    <col min="76" max="76" width="7" style="1" bestFit="1" customWidth="1"/>
    <col min="77" max="77" width="5.44140625" style="1" bestFit="1" customWidth="1"/>
    <col min="78" max="78" width="15.6640625" style="2" bestFit="1" customWidth="1"/>
    <col min="79" max="79" width="5" style="1" bestFit="1" customWidth="1"/>
    <col min="80" max="80" width="10.6640625" bestFit="1" customWidth="1"/>
    <col min="81" max="81" width="10.5546875" style="1" bestFit="1" customWidth="1"/>
    <col min="82" max="82" width="10" style="1" bestFit="1" customWidth="1"/>
    <col min="83" max="93" width="13.6640625" style="2" bestFit="1" customWidth="1"/>
    <col min="94" max="94" width="10" style="1" bestFit="1" customWidth="1"/>
    <col min="95" max="97" width="19.6640625" style="2" bestFit="1" customWidth="1"/>
    <col min="98" max="98" width="19.88671875" style="2" bestFit="1" customWidth="1"/>
    <col min="99" max="99" width="17.88671875" style="2" bestFit="1" customWidth="1"/>
    <col min="100" max="100" width="19.88671875" style="2" bestFit="1" customWidth="1"/>
    <col min="101" max="101" width="20.6640625" style="2" bestFit="1" customWidth="1"/>
    <col min="102" max="103" width="19.88671875" style="2" bestFit="1" customWidth="1"/>
    <col min="104" max="104" width="17.88671875" style="2" bestFit="1" customWidth="1"/>
    <col min="105" max="105" width="19.88671875" style="2" bestFit="1" customWidth="1"/>
    <col min="106" max="106" width="11" style="1" bestFit="1" customWidth="1"/>
    <col min="107" max="107" width="9.5546875" style="1" bestFit="1" customWidth="1"/>
    <col min="108" max="108" width="10.6640625" style="1" bestFit="1" customWidth="1"/>
    <col min="109" max="109" width="15.5546875" style="1" bestFit="1" customWidth="1"/>
    <col min="110" max="111" width="15.6640625" style="2" bestFit="1" customWidth="1"/>
    <col min="112" max="112" width="20.5546875" bestFit="1" customWidth="1"/>
    <col min="113" max="113" width="10.109375" bestFit="1" customWidth="1"/>
    <col min="114" max="114" width="24" bestFit="1" customWidth="1"/>
    <col min="115" max="115" width="13.44140625" bestFit="1" customWidth="1"/>
    <col min="116" max="116" width="15.33203125" bestFit="1" customWidth="1"/>
    <col min="117" max="117" width="14.33203125" bestFit="1" customWidth="1"/>
    <col min="118" max="118" width="9" bestFit="1" customWidth="1"/>
    <col min="119" max="119" width="15.109375" bestFit="1" customWidth="1"/>
  </cols>
  <sheetData>
    <row r="1" spans="1:119" x14ac:dyDescent="0.3">
      <c r="A1" s="1" t="s">
        <v>0</v>
      </c>
      <c r="B1" s="2" t="s">
        <v>1</v>
      </c>
      <c r="C1" s="1" t="s">
        <v>2</v>
      </c>
      <c r="D1" t="s">
        <v>3</v>
      </c>
      <c r="E1" s="1" t="s">
        <v>4</v>
      </c>
      <c r="F1" s="1" t="s">
        <v>5</v>
      </c>
      <c r="G1" s="1" t="s">
        <v>6</v>
      </c>
      <c r="H1" s="2" t="s">
        <v>7</v>
      </c>
      <c r="I1" s="2" t="s">
        <v>8</v>
      </c>
      <c r="J1" s="2" t="s">
        <v>9</v>
      </c>
      <c r="K1" s="2" t="s">
        <v>10</v>
      </c>
      <c r="L1" s="1" t="s">
        <v>11</v>
      </c>
      <c r="M1" t="s">
        <v>12</v>
      </c>
      <c r="N1" s="1" t="s">
        <v>13</v>
      </c>
      <c r="O1" t="s">
        <v>14</v>
      </c>
      <c r="P1" s="1" t="s">
        <v>15</v>
      </c>
      <c r="Q1" s="1" t="s">
        <v>16</v>
      </c>
      <c r="R1" s="1" t="s">
        <v>17</v>
      </c>
      <c r="S1" s="1" t="s">
        <v>18</v>
      </c>
      <c r="T1" s="1" t="s">
        <v>19</v>
      </c>
      <c r="U1" s="1" t="s">
        <v>20</v>
      </c>
      <c r="V1" s="2"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2" t="s">
        <v>39</v>
      </c>
      <c r="AO1" s="1" t="s">
        <v>40</v>
      </c>
      <c r="AP1" s="1" t="s">
        <v>41</v>
      </c>
      <c r="AQ1" s="1" t="s">
        <v>42</v>
      </c>
      <c r="AR1" s="1" t="s">
        <v>43</v>
      </c>
      <c r="AS1" s="1" t="s">
        <v>44</v>
      </c>
      <c r="AT1" s="1" t="s">
        <v>45</v>
      </c>
      <c r="AU1" s="1" t="s">
        <v>46</v>
      </c>
      <c r="AV1" s="1" t="s">
        <v>47</v>
      </c>
      <c r="AW1" s="1" t="s">
        <v>48</v>
      </c>
      <c r="AX1" s="1" t="s">
        <v>49</v>
      </c>
      <c r="AY1" s="1" t="s">
        <v>50</v>
      </c>
      <c r="AZ1" s="1" t="s">
        <v>51</v>
      </c>
      <c r="BA1" s="1" t="s">
        <v>52</v>
      </c>
      <c r="BB1" s="1" t="s">
        <v>53</v>
      </c>
      <c r="BC1" s="1" t="s">
        <v>54</v>
      </c>
      <c r="BD1" s="1" t="s">
        <v>55</v>
      </c>
      <c r="BE1" t="s">
        <v>56</v>
      </c>
      <c r="BF1" s="1" t="s">
        <v>57</v>
      </c>
      <c r="BG1" s="2" t="s">
        <v>58</v>
      </c>
      <c r="BH1" s="2" t="s">
        <v>59</v>
      </c>
      <c r="BI1" s="2" t="s">
        <v>60</v>
      </c>
      <c r="BJ1" s="2" t="s">
        <v>61</v>
      </c>
      <c r="BK1" s="2" t="s">
        <v>62</v>
      </c>
      <c r="BL1" s="1" t="s">
        <v>63</v>
      </c>
      <c r="BM1" s="1" t="s">
        <v>64</v>
      </c>
      <c r="BN1" s="1" t="s">
        <v>65</v>
      </c>
      <c r="BO1" s="1" t="s">
        <v>66</v>
      </c>
      <c r="BP1" s="1" t="s">
        <v>67</v>
      </c>
      <c r="BQ1" s="1" t="s">
        <v>68</v>
      </c>
      <c r="BR1" s="1" t="s">
        <v>69</v>
      </c>
      <c r="BS1" s="1" t="s">
        <v>70</v>
      </c>
      <c r="BT1" s="1" t="s">
        <v>71</v>
      </c>
      <c r="BU1" s="1" t="s">
        <v>72</v>
      </c>
      <c r="BV1" s="1" t="s">
        <v>73</v>
      </c>
      <c r="BW1" s="1" t="s">
        <v>74</v>
      </c>
      <c r="BX1" s="1" t="s">
        <v>75</v>
      </c>
      <c r="BY1" s="1" t="s">
        <v>76</v>
      </c>
      <c r="BZ1" s="2" t="s">
        <v>77</v>
      </c>
      <c r="CA1" s="1" t="s">
        <v>78</v>
      </c>
      <c r="CB1" t="s">
        <v>79</v>
      </c>
      <c r="CC1" s="1" t="s">
        <v>80</v>
      </c>
      <c r="CD1" s="1" t="s">
        <v>81</v>
      </c>
      <c r="CE1" s="2" t="s">
        <v>82</v>
      </c>
      <c r="CF1" s="2" t="s">
        <v>83</v>
      </c>
      <c r="CG1" s="2" t="s">
        <v>84</v>
      </c>
      <c r="CH1" s="2" t="s">
        <v>85</v>
      </c>
      <c r="CI1" s="2" t="s">
        <v>86</v>
      </c>
      <c r="CJ1" s="2" t="s">
        <v>87</v>
      </c>
      <c r="CK1" s="2" t="s">
        <v>88</v>
      </c>
      <c r="CL1" s="2" t="s">
        <v>89</v>
      </c>
      <c r="CM1" s="2" t="s">
        <v>90</v>
      </c>
      <c r="CN1" s="2" t="s">
        <v>91</v>
      </c>
      <c r="CO1" s="2" t="s">
        <v>92</v>
      </c>
      <c r="CP1" s="1" t="s">
        <v>93</v>
      </c>
      <c r="CQ1" s="2" t="s">
        <v>94</v>
      </c>
      <c r="CR1" s="2" t="s">
        <v>95</v>
      </c>
      <c r="CS1" s="2" t="s">
        <v>96</v>
      </c>
      <c r="CT1" s="2" t="s">
        <v>97</v>
      </c>
      <c r="CU1" s="2" t="s">
        <v>98</v>
      </c>
      <c r="CV1" s="2" t="s">
        <v>99</v>
      </c>
      <c r="CW1" s="2" t="s">
        <v>100</v>
      </c>
      <c r="CX1" s="2" t="s">
        <v>101</v>
      </c>
      <c r="CY1" s="2" t="s">
        <v>102</v>
      </c>
      <c r="CZ1" s="2" t="s">
        <v>103</v>
      </c>
      <c r="DA1" s="2" t="s">
        <v>104</v>
      </c>
      <c r="DB1" s="1" t="s">
        <v>105</v>
      </c>
      <c r="DC1" s="1" t="s">
        <v>106</v>
      </c>
      <c r="DD1" s="1" t="s">
        <v>107</v>
      </c>
      <c r="DE1" s="1" t="s">
        <v>108</v>
      </c>
      <c r="DF1" s="2" t="s">
        <v>109</v>
      </c>
      <c r="DG1" s="2" t="s">
        <v>110</v>
      </c>
      <c r="DH1" s="1" t="s">
        <v>1162</v>
      </c>
      <c r="DI1" s="1" t="s">
        <v>1166</v>
      </c>
      <c r="DJ1" s="1" t="s">
        <v>1167</v>
      </c>
      <c r="DK1" s="1" t="s">
        <v>1165</v>
      </c>
      <c r="DL1" s="1" t="s">
        <v>1163</v>
      </c>
      <c r="DM1" s="1" t="s">
        <v>1168</v>
      </c>
      <c r="DN1" s="1" t="s">
        <v>1164</v>
      </c>
      <c r="DO1" s="1" t="s">
        <v>1169</v>
      </c>
    </row>
    <row r="2" spans="1:119" ht="28.8" x14ac:dyDescent="0.3">
      <c r="A2" s="1">
        <v>107489</v>
      </c>
      <c r="B2" s="2">
        <v>1101337</v>
      </c>
      <c r="C2" s="1" t="s">
        <v>111</v>
      </c>
      <c r="H2" s="2">
        <v>866806.13971500006</v>
      </c>
      <c r="I2" s="2">
        <v>4058.83630696</v>
      </c>
      <c r="J2" s="2">
        <v>858978.05664099997</v>
      </c>
      <c r="K2" s="2">
        <v>4044.4623163800002</v>
      </c>
      <c r="P2" s="1" t="s">
        <v>112</v>
      </c>
      <c r="Q2" s="1">
        <v>54533</v>
      </c>
      <c r="R2" s="1">
        <v>1101337</v>
      </c>
      <c r="S2" s="1" t="s">
        <v>111</v>
      </c>
      <c r="T2" s="1" t="s">
        <v>113</v>
      </c>
      <c r="U2" s="1" t="s">
        <v>114</v>
      </c>
      <c r="V2" s="2">
        <v>100</v>
      </c>
      <c r="Y2" s="1" t="s">
        <v>115</v>
      </c>
      <c r="AA2" s="1" t="s">
        <v>116</v>
      </c>
      <c r="AB2" s="1" t="s">
        <v>117</v>
      </c>
      <c r="AC2" s="1" t="s">
        <v>118</v>
      </c>
      <c r="AD2" s="1" t="s">
        <v>119</v>
      </c>
      <c r="AE2" s="1" t="s">
        <v>120</v>
      </c>
      <c r="AF2" s="1" t="s">
        <v>121</v>
      </c>
      <c r="AG2" s="1" t="s">
        <v>122</v>
      </c>
      <c r="AH2" s="1" t="s">
        <v>123</v>
      </c>
      <c r="AI2" s="1" t="s">
        <v>124</v>
      </c>
      <c r="AJ2" s="1" t="s">
        <v>125</v>
      </c>
      <c r="AL2" s="1" t="s">
        <v>126</v>
      </c>
      <c r="AM2" s="1">
        <v>0</v>
      </c>
      <c r="AN2" s="2">
        <v>0</v>
      </c>
      <c r="AO2" s="1" t="s">
        <v>127</v>
      </c>
      <c r="AQ2" s="1" t="s">
        <v>128</v>
      </c>
      <c r="AS2" s="1" t="s">
        <v>116</v>
      </c>
      <c r="AT2" s="1" t="s">
        <v>117</v>
      </c>
      <c r="AU2" s="1" t="s">
        <v>129</v>
      </c>
      <c r="AV2" s="3" t="s">
        <v>130</v>
      </c>
      <c r="AX2" s="1" t="s">
        <v>131</v>
      </c>
      <c r="AZ2" s="1" t="s">
        <v>132</v>
      </c>
      <c r="BA2" s="1" t="s">
        <v>133</v>
      </c>
      <c r="BB2" s="1" t="s">
        <v>134</v>
      </c>
      <c r="BC2" s="1" t="s">
        <v>135</v>
      </c>
      <c r="BD2" s="1" t="s">
        <v>136</v>
      </c>
      <c r="BE2" s="4">
        <v>35243</v>
      </c>
      <c r="BF2" s="1" t="s">
        <v>137</v>
      </c>
      <c r="BG2" s="2">
        <v>19.342700000000001</v>
      </c>
      <c r="BH2" s="2">
        <v>0</v>
      </c>
      <c r="BI2" s="2">
        <v>842568</v>
      </c>
      <c r="BJ2" s="2">
        <v>842568.01</v>
      </c>
      <c r="BK2" s="2">
        <v>1902</v>
      </c>
      <c r="BL2" s="1" t="s">
        <v>138</v>
      </c>
      <c r="BM2" s="1" t="s">
        <v>139</v>
      </c>
      <c r="BN2" s="1" t="s">
        <v>140</v>
      </c>
      <c r="BP2" s="1" t="s">
        <v>141</v>
      </c>
      <c r="BQ2" s="1" t="s">
        <v>114</v>
      </c>
      <c r="BR2" s="1">
        <v>1999</v>
      </c>
      <c r="BS2" s="1">
        <v>1999</v>
      </c>
      <c r="BU2" s="1" t="s">
        <v>142</v>
      </c>
      <c r="BV2" s="1" t="s">
        <v>143</v>
      </c>
      <c r="BW2" s="1" t="s">
        <v>144</v>
      </c>
      <c r="BX2" s="1">
        <v>2</v>
      </c>
      <c r="BY2" s="1">
        <v>0</v>
      </c>
      <c r="BZ2" s="2">
        <v>100</v>
      </c>
      <c r="CA2" s="1" t="s">
        <v>145</v>
      </c>
      <c r="CC2" s="1" t="s">
        <v>146</v>
      </c>
      <c r="CD2" s="1">
        <v>2019</v>
      </c>
      <c r="CE2" s="2">
        <v>0</v>
      </c>
      <c r="CF2" s="2">
        <v>0</v>
      </c>
      <c r="CG2" s="2">
        <v>0</v>
      </c>
      <c r="CH2" s="2">
        <v>0</v>
      </c>
      <c r="CI2" s="2">
        <v>0</v>
      </c>
      <c r="CJ2" s="2">
        <v>0</v>
      </c>
      <c r="CK2" s="2">
        <v>0</v>
      </c>
      <c r="CL2" s="2">
        <v>0</v>
      </c>
      <c r="CM2" s="2">
        <v>0</v>
      </c>
      <c r="CN2" s="2">
        <v>0</v>
      </c>
      <c r="CO2" s="2">
        <v>0</v>
      </c>
      <c r="CP2" s="1">
        <v>2018</v>
      </c>
      <c r="CQ2" s="6">
        <v>236923</v>
      </c>
      <c r="CR2" s="6">
        <v>4718</v>
      </c>
      <c r="CS2" s="6">
        <v>22000</v>
      </c>
      <c r="CT2" s="6">
        <v>0</v>
      </c>
      <c r="CU2" s="6">
        <v>1737</v>
      </c>
      <c r="CV2" s="6">
        <v>403539</v>
      </c>
      <c r="CW2" s="6">
        <v>667180</v>
      </c>
      <c r="CX2" s="6">
        <v>401802</v>
      </c>
      <c r="CY2" s="6">
        <v>265378</v>
      </c>
      <c r="CZ2" s="6">
        <v>71391</v>
      </c>
      <c r="DA2" s="6">
        <v>193987</v>
      </c>
      <c r="DB2" s="1">
        <v>0</v>
      </c>
      <c r="DC2" s="1">
        <v>0</v>
      </c>
      <c r="DF2" s="2">
        <v>0</v>
      </c>
      <c r="DG2" s="2">
        <v>5.5487773383699999</v>
      </c>
      <c r="DH2" s="7">
        <f>MIN(DG2*43560/BJ2,1)</f>
        <v>0.28686674308866439</v>
      </c>
      <c r="DI2" s="6">
        <f>(CW2-(CQ2+CR2))/BJ2</f>
        <v>0.50505003151021599</v>
      </c>
      <c r="DJ2" s="5">
        <f>DG2*43560*DI2</f>
        <v>122072.98698720714</v>
      </c>
      <c r="DK2" s="5">
        <f>IFERROR(MAX(DI2*1.35,1.5),1.5)</f>
        <v>1.5</v>
      </c>
      <c r="DL2" s="10">
        <f>DG2*DK2*43560</f>
        <v>362557.11128909577</v>
      </c>
      <c r="DM2">
        <f>COUNTIF('Impacted Properties'!$A$1:$A$30,Export_Output_Red_A_3!R2)</f>
        <v>1</v>
      </c>
      <c r="DN2" s="10">
        <f>IF(DG2&gt;0.1,67000,11000)</f>
        <v>67000</v>
      </c>
      <c r="DO2" s="10">
        <f>ROUNDUP(IF(DM2=0,DL2+DN2,0),-2)</f>
        <v>0</v>
      </c>
    </row>
    <row r="3" spans="1:119" x14ac:dyDescent="0.3">
      <c r="A3" s="1">
        <v>60213</v>
      </c>
      <c r="B3" s="2">
        <v>1102363</v>
      </c>
      <c r="C3" s="1" t="s">
        <v>147</v>
      </c>
      <c r="H3" s="2">
        <v>833246.73309999995</v>
      </c>
      <c r="I3" s="2">
        <v>5522.0530680700003</v>
      </c>
      <c r="J3" s="2">
        <v>826561.5625</v>
      </c>
      <c r="K3" s="2">
        <v>5516.8286705700002</v>
      </c>
      <c r="P3" s="1" t="s">
        <v>148</v>
      </c>
      <c r="Q3" s="1">
        <v>54601</v>
      </c>
      <c r="R3" s="1">
        <v>1102363</v>
      </c>
      <c r="S3" s="1" t="s">
        <v>147</v>
      </c>
      <c r="T3" s="1" t="s">
        <v>149</v>
      </c>
      <c r="U3" s="1" t="s">
        <v>114</v>
      </c>
      <c r="V3" s="2">
        <v>100</v>
      </c>
      <c r="X3" s="1" t="s">
        <v>150</v>
      </c>
      <c r="Y3" s="1" t="s">
        <v>151</v>
      </c>
      <c r="AA3" s="1" t="s">
        <v>152</v>
      </c>
      <c r="AB3" s="1" t="s">
        <v>117</v>
      </c>
      <c r="AC3" s="1" t="s">
        <v>153</v>
      </c>
      <c r="AD3" s="1" t="s">
        <v>119</v>
      </c>
      <c r="AE3" s="1" t="s">
        <v>120</v>
      </c>
      <c r="AF3" s="1" t="s">
        <v>154</v>
      </c>
      <c r="AG3" s="1" t="s">
        <v>122</v>
      </c>
      <c r="AH3" s="1" t="s">
        <v>143</v>
      </c>
      <c r="AI3" s="1" t="s">
        <v>155</v>
      </c>
      <c r="AJ3" s="1" t="s">
        <v>156</v>
      </c>
      <c r="AM3" s="1">
        <v>0</v>
      </c>
      <c r="AN3" s="2">
        <v>0</v>
      </c>
      <c r="AX3" s="1" t="s">
        <v>131</v>
      </c>
      <c r="BA3" s="1" t="s">
        <v>133</v>
      </c>
      <c r="BD3" s="1" t="s">
        <v>157</v>
      </c>
      <c r="BE3" s="4">
        <v>42999</v>
      </c>
      <c r="BF3" s="1" t="s">
        <v>137</v>
      </c>
      <c r="BG3" s="2">
        <v>19.04</v>
      </c>
      <c r="BH3" s="2">
        <v>0</v>
      </c>
      <c r="BI3" s="2">
        <v>829382</v>
      </c>
      <c r="BJ3" s="2">
        <v>829382.4</v>
      </c>
      <c r="BK3" s="2">
        <v>0</v>
      </c>
      <c r="BL3" s="1" t="s">
        <v>120</v>
      </c>
      <c r="BM3" s="1" t="s">
        <v>158</v>
      </c>
      <c r="BP3" s="1" t="s">
        <v>141</v>
      </c>
      <c r="BQ3" s="1" t="s">
        <v>114</v>
      </c>
      <c r="BR3" s="1">
        <v>0</v>
      </c>
      <c r="BS3" s="1">
        <v>0</v>
      </c>
      <c r="BU3" s="1" t="s">
        <v>159</v>
      </c>
      <c r="BX3" s="1">
        <v>0</v>
      </c>
      <c r="BY3" s="1">
        <v>0</v>
      </c>
      <c r="BZ3" s="2">
        <v>0</v>
      </c>
      <c r="CA3" s="1" t="s">
        <v>145</v>
      </c>
      <c r="CC3" s="1" t="s">
        <v>146</v>
      </c>
      <c r="CD3" s="1">
        <v>2019</v>
      </c>
      <c r="CE3" s="2">
        <v>0</v>
      </c>
      <c r="CF3" s="2">
        <v>0</v>
      </c>
      <c r="CG3" s="2">
        <v>0</v>
      </c>
      <c r="CH3" s="2">
        <v>0</v>
      </c>
      <c r="CI3" s="2">
        <v>0</v>
      </c>
      <c r="CJ3" s="2">
        <v>0</v>
      </c>
      <c r="CK3" s="2">
        <v>0</v>
      </c>
      <c r="CL3" s="2">
        <v>0</v>
      </c>
      <c r="CM3" s="2">
        <v>0</v>
      </c>
      <c r="CN3" s="2">
        <v>0</v>
      </c>
      <c r="CO3" s="2">
        <v>0</v>
      </c>
      <c r="CP3" s="1">
        <v>2018</v>
      </c>
      <c r="CQ3" s="6">
        <v>0</v>
      </c>
      <c r="CR3" s="6">
        <v>0</v>
      </c>
      <c r="CS3" s="6">
        <v>0</v>
      </c>
      <c r="CT3" s="6">
        <v>0</v>
      </c>
      <c r="CU3" s="6">
        <v>2113</v>
      </c>
      <c r="CV3" s="6">
        <v>495040</v>
      </c>
      <c r="CW3" s="6">
        <v>495040</v>
      </c>
      <c r="CX3" s="6">
        <v>492927</v>
      </c>
      <c r="CY3" s="6">
        <v>2113</v>
      </c>
      <c r="CZ3" s="6">
        <v>0</v>
      </c>
      <c r="DA3" s="6">
        <v>2113</v>
      </c>
      <c r="DB3" s="1">
        <v>0</v>
      </c>
      <c r="DC3" s="1">
        <v>0</v>
      </c>
      <c r="DF3" s="2">
        <v>0</v>
      </c>
      <c r="DG3" s="2">
        <v>4.5876988399899998</v>
      </c>
      <c r="DH3" s="7">
        <f t="shared" ref="DH3:DH55" si="0">MIN(DG3*43560/BJ3,1)</f>
        <v>0.24095056932720588</v>
      </c>
      <c r="DI3" s="6">
        <f>(CW3-(CQ3+CR3))/BJ3</f>
        <v>0.59687786960514233</v>
      </c>
      <c r="DJ3" s="5">
        <f>DG3*43560*DI3</f>
        <v>119280.16983974</v>
      </c>
      <c r="DK3" s="5">
        <f>IFERROR(MAX(DI3*1.35,1.5),1.5)</f>
        <v>1.5</v>
      </c>
      <c r="DL3" s="10">
        <f>DG3*DK3*43560</f>
        <v>299760.24220494658</v>
      </c>
      <c r="DM3">
        <f>COUNTIF('Impacted Properties'!$A$1:$A$30,Export_Output_Red_A_3!R3)</f>
        <v>0</v>
      </c>
      <c r="DN3" s="10">
        <f>IF(DG3&gt;0.1,67000,11000)</f>
        <v>67000</v>
      </c>
      <c r="DO3" s="10">
        <f>ROUNDUP(IF(DM3=0,DL3+DN3,0),-2)</f>
        <v>366800</v>
      </c>
    </row>
    <row r="4" spans="1:119" ht="28.8" x14ac:dyDescent="0.3">
      <c r="A4" s="1">
        <v>256448</v>
      </c>
      <c r="B4" s="2">
        <v>1102407</v>
      </c>
      <c r="C4" s="1" t="s">
        <v>160</v>
      </c>
      <c r="H4" s="2">
        <v>2152598.24853</v>
      </c>
      <c r="I4" s="2">
        <v>6830.1913107999999</v>
      </c>
      <c r="J4" s="2">
        <v>2152598.0527300001</v>
      </c>
      <c r="K4" s="2">
        <v>6830.1913108099998</v>
      </c>
      <c r="P4" s="1" t="s">
        <v>161</v>
      </c>
      <c r="Q4" s="1">
        <v>54602</v>
      </c>
      <c r="R4" s="1">
        <v>1102407</v>
      </c>
      <c r="S4" s="1" t="s">
        <v>160</v>
      </c>
      <c r="T4" s="1" t="s">
        <v>162</v>
      </c>
      <c r="U4" s="1" t="s">
        <v>114</v>
      </c>
      <c r="V4" s="2">
        <v>100</v>
      </c>
      <c r="Y4" s="1" t="s">
        <v>163</v>
      </c>
      <c r="AA4" s="1" t="s">
        <v>164</v>
      </c>
      <c r="AB4" s="1" t="s">
        <v>117</v>
      </c>
      <c r="AC4" s="1" t="s">
        <v>165</v>
      </c>
      <c r="AD4" s="1" t="s">
        <v>119</v>
      </c>
      <c r="AE4" s="1" t="s">
        <v>120</v>
      </c>
      <c r="AF4" s="1" t="s">
        <v>154</v>
      </c>
      <c r="AG4" s="1" t="s">
        <v>122</v>
      </c>
      <c r="AH4" s="1" t="s">
        <v>143</v>
      </c>
      <c r="AI4" s="1" t="s">
        <v>166</v>
      </c>
      <c r="AJ4" s="1" t="s">
        <v>167</v>
      </c>
      <c r="AM4" s="1">
        <v>0</v>
      </c>
      <c r="AN4" s="2">
        <v>0</v>
      </c>
      <c r="AQ4" s="1" t="s">
        <v>168</v>
      </c>
      <c r="AS4" s="1" t="s">
        <v>116</v>
      </c>
      <c r="AT4" s="1" t="s">
        <v>117</v>
      </c>
      <c r="AU4" s="1" t="s">
        <v>129</v>
      </c>
      <c r="AV4" s="3" t="s">
        <v>169</v>
      </c>
      <c r="AX4" s="1" t="s">
        <v>131</v>
      </c>
      <c r="BA4" s="1" t="s">
        <v>133</v>
      </c>
      <c r="BD4" s="1" t="s">
        <v>170</v>
      </c>
      <c r="BE4" s="4">
        <v>42815</v>
      </c>
      <c r="BF4" s="1" t="s">
        <v>137</v>
      </c>
      <c r="BG4" s="2">
        <v>49.436</v>
      </c>
      <c r="BH4" s="2">
        <v>49.436</v>
      </c>
      <c r="BI4" s="2">
        <v>2153432</v>
      </c>
      <c r="BJ4" s="2">
        <v>2153432.16</v>
      </c>
      <c r="BK4" s="2">
        <v>0</v>
      </c>
      <c r="BL4" s="1" t="s">
        <v>120</v>
      </c>
      <c r="BM4" s="1" t="s">
        <v>158</v>
      </c>
      <c r="BP4" s="1" t="s">
        <v>141</v>
      </c>
      <c r="BQ4" s="1" t="s">
        <v>114</v>
      </c>
      <c r="BR4" s="1">
        <v>0</v>
      </c>
      <c r="BS4" s="1">
        <v>0</v>
      </c>
      <c r="BU4" s="1" t="s">
        <v>171</v>
      </c>
      <c r="BX4" s="1">
        <v>0</v>
      </c>
      <c r="BY4" s="1">
        <v>0</v>
      </c>
      <c r="BZ4" s="2">
        <v>0</v>
      </c>
      <c r="CA4" s="1" t="s">
        <v>145</v>
      </c>
      <c r="CC4" s="1" t="s">
        <v>146</v>
      </c>
      <c r="CD4" s="1">
        <v>2019</v>
      </c>
      <c r="CE4" s="2">
        <v>0</v>
      </c>
      <c r="CF4" s="2">
        <v>0</v>
      </c>
      <c r="CG4" s="2">
        <v>0</v>
      </c>
      <c r="CH4" s="2">
        <v>0</v>
      </c>
      <c r="CI4" s="2">
        <v>0</v>
      </c>
      <c r="CJ4" s="2">
        <v>0</v>
      </c>
      <c r="CK4" s="2">
        <v>0</v>
      </c>
      <c r="CL4" s="2">
        <v>0</v>
      </c>
      <c r="CM4" s="2">
        <v>0</v>
      </c>
      <c r="CN4" s="2">
        <v>0</v>
      </c>
      <c r="CO4" s="2">
        <v>0</v>
      </c>
      <c r="CP4" s="1">
        <v>2018</v>
      </c>
      <c r="CQ4" s="6">
        <v>0</v>
      </c>
      <c r="CR4" s="6">
        <v>0</v>
      </c>
      <c r="CS4" s="6">
        <v>0</v>
      </c>
      <c r="CT4" s="6">
        <v>0</v>
      </c>
      <c r="CU4" s="6">
        <v>8009</v>
      </c>
      <c r="CV4" s="6">
        <v>741540</v>
      </c>
      <c r="CW4" s="6">
        <v>741540</v>
      </c>
      <c r="CX4" s="6">
        <v>733531</v>
      </c>
      <c r="CY4" s="6">
        <v>8009</v>
      </c>
      <c r="CZ4" s="6">
        <v>0</v>
      </c>
      <c r="DA4" s="6">
        <v>8009</v>
      </c>
      <c r="DB4" s="1">
        <v>0</v>
      </c>
      <c r="DC4" s="1">
        <v>0</v>
      </c>
      <c r="DF4" s="2">
        <v>0</v>
      </c>
      <c r="DG4" s="2">
        <v>7.3051643933900001</v>
      </c>
      <c r="DH4" s="7">
        <f t="shared" si="0"/>
        <v>0.14777013499049274</v>
      </c>
      <c r="DI4" s="6">
        <f>(CW4-(CQ4+CR4))/BJ4</f>
        <v>0.34435261707988979</v>
      </c>
      <c r="DJ4" s="5">
        <f>DG4*43560*DI4</f>
        <v>109577.46590084999</v>
      </c>
      <c r="DK4" s="5">
        <f>IFERROR(MAX(DI4*1.35,1.5),1.5)</f>
        <v>1.5</v>
      </c>
      <c r="DL4" s="10">
        <f>DG4*DK4*43560</f>
        <v>477319.44146410259</v>
      </c>
      <c r="DM4">
        <f>COUNTIF('Impacted Properties'!$A$1:$A$30,Export_Output_Red_A_3!R4)</f>
        <v>0</v>
      </c>
      <c r="DN4" s="10">
        <f>IF(DG4&gt;0.1,67000,11000)</f>
        <v>67000</v>
      </c>
      <c r="DO4" s="10">
        <f>ROUNDUP(IF(DM4=0,DL4+DN4,0),-2)</f>
        <v>544400</v>
      </c>
    </row>
    <row r="5" spans="1:119" ht="28.8" x14ac:dyDescent="0.3">
      <c r="A5" s="1">
        <v>250564</v>
      </c>
      <c r="B5" s="2">
        <v>1102559</v>
      </c>
      <c r="C5" s="1" t="s">
        <v>172</v>
      </c>
      <c r="H5" s="2">
        <v>4472805.4672299996</v>
      </c>
      <c r="I5" s="2">
        <v>8563.1994705800007</v>
      </c>
      <c r="J5" s="2">
        <v>4411766.9316400001</v>
      </c>
      <c r="K5" s="2">
        <v>8503.4099719200003</v>
      </c>
      <c r="P5" s="1" t="s">
        <v>173</v>
      </c>
      <c r="Q5" s="1">
        <v>54612</v>
      </c>
      <c r="R5" s="1">
        <v>1102559</v>
      </c>
      <c r="S5" s="1" t="s">
        <v>172</v>
      </c>
      <c r="T5" s="1" t="s">
        <v>174</v>
      </c>
      <c r="U5" s="1" t="s">
        <v>114</v>
      </c>
      <c r="V5" s="2">
        <v>100</v>
      </c>
      <c r="Y5" s="1" t="s">
        <v>175</v>
      </c>
      <c r="AA5" s="1" t="s">
        <v>176</v>
      </c>
      <c r="AB5" s="1" t="s">
        <v>117</v>
      </c>
      <c r="AC5" s="1" t="s">
        <v>177</v>
      </c>
      <c r="AD5" s="1" t="s">
        <v>119</v>
      </c>
      <c r="AE5" s="1" t="s">
        <v>120</v>
      </c>
      <c r="AF5" s="1" t="s">
        <v>178</v>
      </c>
      <c r="AG5" s="1" t="s">
        <v>122</v>
      </c>
      <c r="AH5" s="1" t="s">
        <v>179</v>
      </c>
      <c r="AI5" s="1" t="s">
        <v>180</v>
      </c>
      <c r="AJ5" s="1" t="s">
        <v>181</v>
      </c>
      <c r="AM5" s="1">
        <v>0</v>
      </c>
      <c r="AN5" s="2">
        <v>0</v>
      </c>
      <c r="AS5" s="1" t="s">
        <v>116</v>
      </c>
      <c r="AT5" s="1" t="s">
        <v>117</v>
      </c>
      <c r="AV5" s="3" t="s">
        <v>182</v>
      </c>
      <c r="AW5" s="1" t="s">
        <v>183</v>
      </c>
      <c r="AX5" s="1" t="s">
        <v>131</v>
      </c>
      <c r="BA5" s="1" t="s">
        <v>184</v>
      </c>
      <c r="BB5" s="1" t="s">
        <v>185</v>
      </c>
      <c r="BC5" s="1" t="s">
        <v>186</v>
      </c>
      <c r="BD5" s="1" t="s">
        <v>187</v>
      </c>
      <c r="BE5" s="4">
        <v>37432</v>
      </c>
      <c r="BF5" s="1" t="s">
        <v>137</v>
      </c>
      <c r="BG5" s="2">
        <v>100.87</v>
      </c>
      <c r="BH5" s="2">
        <v>306.81</v>
      </c>
      <c r="BI5" s="2">
        <v>4393897</v>
      </c>
      <c r="BJ5" s="2">
        <v>4393897.2</v>
      </c>
      <c r="BK5" s="2">
        <v>0</v>
      </c>
      <c r="BL5" s="1" t="s">
        <v>120</v>
      </c>
      <c r="BM5" s="1" t="s">
        <v>158</v>
      </c>
      <c r="BP5" s="1" t="s">
        <v>141</v>
      </c>
      <c r="BQ5" s="1" t="s">
        <v>114</v>
      </c>
      <c r="BR5" s="1">
        <v>0</v>
      </c>
      <c r="BS5" s="1">
        <v>0</v>
      </c>
      <c r="BU5" s="1" t="s">
        <v>171</v>
      </c>
      <c r="BX5" s="1">
        <v>0</v>
      </c>
      <c r="BY5" s="1">
        <v>0</v>
      </c>
      <c r="BZ5" s="2">
        <v>0</v>
      </c>
      <c r="CA5" s="1" t="s">
        <v>145</v>
      </c>
      <c r="CC5" s="1" t="s">
        <v>146</v>
      </c>
      <c r="CD5" s="1">
        <v>2019</v>
      </c>
      <c r="CE5" s="2">
        <v>0</v>
      </c>
      <c r="CF5" s="2">
        <v>0</v>
      </c>
      <c r="CG5" s="2">
        <v>0</v>
      </c>
      <c r="CH5" s="2">
        <v>0</v>
      </c>
      <c r="CI5" s="2">
        <v>0</v>
      </c>
      <c r="CJ5" s="2">
        <v>0</v>
      </c>
      <c r="CK5" s="2">
        <v>0</v>
      </c>
      <c r="CL5" s="2">
        <v>0</v>
      </c>
      <c r="CM5" s="2">
        <v>0</v>
      </c>
      <c r="CN5" s="2">
        <v>0</v>
      </c>
      <c r="CO5" s="2">
        <v>0</v>
      </c>
      <c r="CP5" s="1">
        <v>2018</v>
      </c>
      <c r="CQ5" s="6">
        <v>0</v>
      </c>
      <c r="CR5" s="6">
        <v>0</v>
      </c>
      <c r="CS5" s="6">
        <v>0</v>
      </c>
      <c r="CT5" s="6">
        <v>0</v>
      </c>
      <c r="CU5" s="6">
        <v>16341</v>
      </c>
      <c r="CV5" s="6">
        <v>1210440</v>
      </c>
      <c r="CW5" s="6">
        <v>1210440</v>
      </c>
      <c r="CX5" s="6">
        <v>1194099</v>
      </c>
      <c r="CY5" s="6">
        <v>16341</v>
      </c>
      <c r="CZ5" s="6">
        <v>0</v>
      </c>
      <c r="DA5" s="6">
        <v>16341</v>
      </c>
      <c r="DB5" s="1">
        <v>0</v>
      </c>
      <c r="DC5" s="1">
        <v>0</v>
      </c>
      <c r="DF5" s="2">
        <v>0</v>
      </c>
      <c r="DG5" s="2">
        <v>1.9998769939100001</v>
      </c>
      <c r="DH5" s="7">
        <f t="shared" si="0"/>
        <v>1.9826281291860811E-2</v>
      </c>
      <c r="DI5" s="6">
        <f t="shared" ref="DI5:DI6" si="1">(CW5-(CQ5+CR5))/BJ5</f>
        <v>0.27548209366391185</v>
      </c>
      <c r="DJ5" s="5">
        <f t="shared" ref="DJ5" si="2">DG5*43560*DI5</f>
        <v>23998.523926920003</v>
      </c>
      <c r="DK5" s="5">
        <f t="shared" ref="DK5" si="3">IFERROR(MAX(DI5*1.35,1.5),1.5)</f>
        <v>1.5</v>
      </c>
      <c r="DL5" s="10">
        <f t="shared" ref="DL5" si="4">DG5*DK5*43560</f>
        <v>130671.9627820794</v>
      </c>
      <c r="DM5">
        <f>COUNTIF('Impacted Properties'!$A$1:$A$30,Export_Output_Red_A_3!R5)</f>
        <v>0</v>
      </c>
      <c r="DN5" s="10">
        <f t="shared" ref="DN5" si="5">IF(DG5&gt;0.1,67000,11000)</f>
        <v>67000</v>
      </c>
      <c r="DO5" s="10">
        <f t="shared" ref="DO5" si="6">ROUNDUP(IF(DM5=0,DL5+DN5,0),-2)</f>
        <v>197700</v>
      </c>
    </row>
    <row r="6" spans="1:119" x14ac:dyDescent="0.3">
      <c r="A6" s="1">
        <v>202592</v>
      </c>
      <c r="B6" s="2">
        <v>1102988</v>
      </c>
      <c r="C6" s="1" t="s">
        <v>188</v>
      </c>
      <c r="H6" s="2">
        <v>195088.42653699999</v>
      </c>
      <c r="I6" s="2">
        <v>2758.4810007599999</v>
      </c>
      <c r="J6" s="2">
        <v>193829.1875</v>
      </c>
      <c r="K6" s="2">
        <v>2758.66491636</v>
      </c>
      <c r="P6" s="1" t="s">
        <v>189</v>
      </c>
      <c r="Q6" s="1">
        <v>54630</v>
      </c>
      <c r="R6" s="1">
        <v>1102988</v>
      </c>
      <c r="S6" s="1" t="s">
        <v>188</v>
      </c>
      <c r="T6" s="1" t="s">
        <v>190</v>
      </c>
      <c r="U6" s="1" t="s">
        <v>114</v>
      </c>
      <c r="V6" s="2">
        <v>100</v>
      </c>
      <c r="Y6" s="1" t="s">
        <v>191</v>
      </c>
      <c r="AA6" s="1" t="s">
        <v>176</v>
      </c>
      <c r="AB6" s="1" t="s">
        <v>117</v>
      </c>
      <c r="AC6" s="1" t="s">
        <v>192</v>
      </c>
      <c r="AD6" s="1" t="s">
        <v>119</v>
      </c>
      <c r="AE6" s="1" t="s">
        <v>120</v>
      </c>
      <c r="AF6" s="1" t="s">
        <v>193</v>
      </c>
      <c r="AG6" s="1" t="s">
        <v>122</v>
      </c>
      <c r="AH6" s="1" t="s">
        <v>194</v>
      </c>
      <c r="AI6" s="1" t="s">
        <v>195</v>
      </c>
      <c r="AJ6" s="1" t="s">
        <v>196</v>
      </c>
      <c r="AM6" s="1">
        <v>0</v>
      </c>
      <c r="AN6" s="2">
        <v>0</v>
      </c>
      <c r="AX6" s="1" t="s">
        <v>197</v>
      </c>
      <c r="BA6" s="1" t="s">
        <v>198</v>
      </c>
      <c r="BD6" s="1" t="s">
        <v>136</v>
      </c>
      <c r="BF6" s="1" t="s">
        <v>199</v>
      </c>
      <c r="BG6" s="2">
        <v>5</v>
      </c>
      <c r="BH6" s="2">
        <v>0</v>
      </c>
      <c r="BI6" s="2">
        <v>217800</v>
      </c>
      <c r="BJ6" s="2">
        <v>217800</v>
      </c>
      <c r="BK6" s="2">
        <v>0</v>
      </c>
      <c r="BL6" s="1" t="s">
        <v>120</v>
      </c>
      <c r="BM6" s="1" t="s">
        <v>158</v>
      </c>
      <c r="BP6" s="1" t="s">
        <v>141</v>
      </c>
      <c r="BQ6" s="1" t="s">
        <v>114</v>
      </c>
      <c r="BR6" s="1">
        <v>0</v>
      </c>
      <c r="BS6" s="1">
        <v>0</v>
      </c>
      <c r="BU6" s="1" t="s">
        <v>171</v>
      </c>
      <c r="BX6" s="1">
        <v>0</v>
      </c>
      <c r="BY6" s="1">
        <v>0</v>
      </c>
      <c r="BZ6" s="2">
        <v>0</v>
      </c>
      <c r="CA6" s="1" t="s">
        <v>145</v>
      </c>
      <c r="CC6" s="1" t="s">
        <v>146</v>
      </c>
      <c r="CD6" s="1">
        <v>2019</v>
      </c>
      <c r="CE6" s="2">
        <v>0</v>
      </c>
      <c r="CF6" s="2">
        <v>0</v>
      </c>
      <c r="CG6" s="2">
        <v>0</v>
      </c>
      <c r="CH6" s="2">
        <v>0</v>
      </c>
      <c r="CI6" s="2">
        <v>0</v>
      </c>
      <c r="CJ6" s="2">
        <v>0</v>
      </c>
      <c r="CK6" s="2">
        <v>0</v>
      </c>
      <c r="CL6" s="2">
        <v>0</v>
      </c>
      <c r="CM6" s="2">
        <v>0</v>
      </c>
      <c r="CN6" s="2">
        <v>0</v>
      </c>
      <c r="CO6" s="2">
        <v>0</v>
      </c>
      <c r="CP6" s="1">
        <v>2018</v>
      </c>
      <c r="CQ6" s="6">
        <v>0</v>
      </c>
      <c r="CR6" s="6">
        <v>0</v>
      </c>
      <c r="CS6" s="6">
        <v>0</v>
      </c>
      <c r="CT6" s="6">
        <v>0</v>
      </c>
      <c r="CU6" s="6">
        <v>810</v>
      </c>
      <c r="CV6" s="6">
        <v>75000</v>
      </c>
      <c r="CW6" s="6">
        <v>75000</v>
      </c>
      <c r="CX6" s="6">
        <v>74190</v>
      </c>
      <c r="CY6" s="6">
        <v>810</v>
      </c>
      <c r="CZ6" s="6">
        <v>0</v>
      </c>
      <c r="DA6" s="6">
        <v>810</v>
      </c>
      <c r="DB6" s="1">
        <v>0</v>
      </c>
      <c r="DC6" s="1">
        <v>0</v>
      </c>
      <c r="DF6" s="2">
        <v>0</v>
      </c>
      <c r="DG6" s="2">
        <v>1.34823228069</v>
      </c>
      <c r="DH6" s="7">
        <f t="shared" si="0"/>
        <v>0.26964645613799998</v>
      </c>
      <c r="DI6" s="6">
        <f t="shared" si="1"/>
        <v>0.34435261707988979</v>
      </c>
      <c r="DJ6" s="5">
        <f t="shared" ref="DJ6:DJ69" si="7">DG6*43560*DI6</f>
        <v>20223.484210349998</v>
      </c>
      <c r="DK6" s="5">
        <f t="shared" ref="DK6:DK69" si="8">IFERROR(MAX(DI6*1.35,1.5),1.5)</f>
        <v>1.5</v>
      </c>
      <c r="DL6" s="10">
        <f t="shared" ref="DL6:DL69" si="9">DG6*DK6*43560</f>
        <v>88093.497220284597</v>
      </c>
      <c r="DM6">
        <f>COUNTIF('Impacted Properties'!$A$1:$A$30,Export_Output_Red_A_3!R6)</f>
        <v>0</v>
      </c>
      <c r="DN6" s="10">
        <f t="shared" ref="DN6:DN69" si="10">IF(DG6&gt;0.1,67000,11000)</f>
        <v>67000</v>
      </c>
      <c r="DO6" s="10">
        <f t="shared" ref="DO6:DO69" si="11">ROUNDUP(IF(DM6=0,DL6+DN6,0),-2)</f>
        <v>155100</v>
      </c>
    </row>
    <row r="7" spans="1:119" x14ac:dyDescent="0.3">
      <c r="A7" s="1">
        <v>119265</v>
      </c>
      <c r="B7" s="2">
        <v>1102997</v>
      </c>
      <c r="C7" s="1" t="s">
        <v>200</v>
      </c>
      <c r="D7" s="4">
        <v>38562</v>
      </c>
      <c r="H7" s="2">
        <v>254928.346877</v>
      </c>
      <c r="I7" s="2">
        <v>2904.6238852199999</v>
      </c>
      <c r="J7" s="2">
        <v>290194.300781</v>
      </c>
      <c r="K7" s="2">
        <v>2962.31182571</v>
      </c>
      <c r="P7" s="1" t="s">
        <v>201</v>
      </c>
      <c r="Q7" s="1">
        <v>54631</v>
      </c>
      <c r="R7" s="1">
        <v>1102997</v>
      </c>
      <c r="S7" s="1" t="s">
        <v>200</v>
      </c>
      <c r="T7" s="1" t="s">
        <v>202</v>
      </c>
      <c r="U7" s="1" t="s">
        <v>114</v>
      </c>
      <c r="V7" s="2">
        <v>100</v>
      </c>
      <c r="Y7" s="1" t="s">
        <v>191</v>
      </c>
      <c r="AA7" s="1" t="s">
        <v>176</v>
      </c>
      <c r="AB7" s="1" t="s">
        <v>117</v>
      </c>
      <c r="AC7" s="1" t="s">
        <v>192</v>
      </c>
      <c r="AD7" s="1" t="s">
        <v>119</v>
      </c>
      <c r="AE7" s="1" t="s">
        <v>120</v>
      </c>
      <c r="AF7" s="1" t="s">
        <v>193</v>
      </c>
      <c r="AG7" s="1" t="s">
        <v>122</v>
      </c>
      <c r="AH7" s="1" t="s">
        <v>194</v>
      </c>
      <c r="AI7" s="1" t="s">
        <v>203</v>
      </c>
      <c r="AJ7" s="1" t="s">
        <v>204</v>
      </c>
      <c r="AL7" s="1" t="s">
        <v>205</v>
      </c>
      <c r="AM7" s="1">
        <v>0</v>
      </c>
      <c r="AN7" s="2">
        <v>0</v>
      </c>
      <c r="AX7" s="1" t="s">
        <v>197</v>
      </c>
      <c r="BA7" s="1" t="s">
        <v>198</v>
      </c>
      <c r="BB7" s="1" t="s">
        <v>134</v>
      </c>
      <c r="BC7" s="1" t="s">
        <v>206</v>
      </c>
      <c r="BD7" s="1" t="s">
        <v>136</v>
      </c>
      <c r="BE7" s="4">
        <v>35130</v>
      </c>
      <c r="BF7" s="1" t="s">
        <v>137</v>
      </c>
      <c r="BG7" s="2">
        <v>4.9409999999999998</v>
      </c>
      <c r="BH7" s="2">
        <v>0</v>
      </c>
      <c r="BI7" s="2">
        <v>215230</v>
      </c>
      <c r="BJ7" s="2">
        <v>215229.96</v>
      </c>
      <c r="BK7" s="2">
        <v>0</v>
      </c>
      <c r="BL7" s="1" t="s">
        <v>120</v>
      </c>
      <c r="BM7" s="1" t="s">
        <v>158</v>
      </c>
      <c r="BP7" s="1" t="s">
        <v>141</v>
      </c>
      <c r="BQ7" s="1" t="s">
        <v>114</v>
      </c>
      <c r="BR7" s="1">
        <v>0</v>
      </c>
      <c r="BS7" s="1">
        <v>0</v>
      </c>
      <c r="BU7" s="1" t="s">
        <v>171</v>
      </c>
      <c r="BX7" s="1">
        <v>0</v>
      </c>
      <c r="BY7" s="1">
        <v>0</v>
      </c>
      <c r="BZ7" s="2">
        <v>0</v>
      </c>
      <c r="CA7" s="1" t="s">
        <v>145</v>
      </c>
      <c r="CC7" s="1" t="s">
        <v>146</v>
      </c>
      <c r="CD7" s="1">
        <v>2019</v>
      </c>
      <c r="CE7" s="2">
        <v>0</v>
      </c>
      <c r="CF7" s="2">
        <v>0</v>
      </c>
      <c r="CG7" s="2">
        <v>0</v>
      </c>
      <c r="CH7" s="2">
        <v>0</v>
      </c>
      <c r="CI7" s="2">
        <v>0</v>
      </c>
      <c r="CJ7" s="2">
        <v>0</v>
      </c>
      <c r="CK7" s="2">
        <v>0</v>
      </c>
      <c r="CL7" s="2">
        <v>0</v>
      </c>
      <c r="CM7" s="2">
        <v>0</v>
      </c>
      <c r="CN7" s="2">
        <v>0</v>
      </c>
      <c r="CO7" s="2">
        <v>0</v>
      </c>
      <c r="CP7" s="1">
        <v>2018</v>
      </c>
      <c r="CQ7" s="6">
        <v>0</v>
      </c>
      <c r="CR7" s="6">
        <v>0</v>
      </c>
      <c r="CS7" s="6">
        <v>0</v>
      </c>
      <c r="CT7" s="6">
        <v>0</v>
      </c>
      <c r="CU7" s="6">
        <v>800</v>
      </c>
      <c r="CV7" s="6">
        <v>74115</v>
      </c>
      <c r="CW7" s="6">
        <v>74115</v>
      </c>
      <c r="CX7" s="6">
        <v>73315</v>
      </c>
      <c r="CY7" s="6">
        <v>800</v>
      </c>
      <c r="CZ7" s="6">
        <v>0</v>
      </c>
      <c r="DA7" s="6">
        <v>800</v>
      </c>
      <c r="DB7" s="1">
        <v>0</v>
      </c>
      <c r="DC7" s="1">
        <v>0</v>
      </c>
      <c r="DF7" s="2">
        <v>0</v>
      </c>
      <c r="DG7" s="2">
        <v>0.30121183615300001</v>
      </c>
      <c r="DH7" s="7">
        <f t="shared" si="0"/>
        <v>6.0961715473183568E-2</v>
      </c>
      <c r="DI7" s="6">
        <f t="shared" ref="DI7:DI66" si="12">(CW7-(CQ7+CR7))/BJ7</f>
        <v>0.34435261707988984</v>
      </c>
      <c r="DJ7" s="5">
        <f t="shared" si="7"/>
        <v>4518.1775422950004</v>
      </c>
      <c r="DK7" s="5">
        <f t="shared" si="8"/>
        <v>1.5</v>
      </c>
      <c r="DL7" s="10">
        <f t="shared" si="9"/>
        <v>19681.181374237021</v>
      </c>
      <c r="DM7">
        <f>COUNTIF('Impacted Properties'!$A$1:$A$30,Export_Output_Red_A_3!R7)</f>
        <v>0</v>
      </c>
      <c r="DN7" s="10">
        <f t="shared" si="10"/>
        <v>67000</v>
      </c>
      <c r="DO7" s="10">
        <f t="shared" si="11"/>
        <v>86700</v>
      </c>
    </row>
    <row r="8" spans="1:119" x14ac:dyDescent="0.3">
      <c r="A8" s="1">
        <v>266227</v>
      </c>
      <c r="B8" s="2">
        <v>1103004</v>
      </c>
      <c r="C8" s="1" t="s">
        <v>207</v>
      </c>
      <c r="H8" s="2">
        <v>4337496.3467600001</v>
      </c>
      <c r="I8" s="2">
        <v>9197.4817043700004</v>
      </c>
      <c r="J8" s="2">
        <v>4292448.3867199998</v>
      </c>
      <c r="K8" s="2">
        <v>9145.3025597199994</v>
      </c>
      <c r="P8" s="1" t="s">
        <v>208</v>
      </c>
      <c r="Q8" s="1">
        <v>54632</v>
      </c>
      <c r="R8" s="1">
        <v>1103004</v>
      </c>
      <c r="S8" s="1" t="s">
        <v>207</v>
      </c>
      <c r="T8" s="1" t="s">
        <v>209</v>
      </c>
      <c r="U8" s="1" t="s">
        <v>114</v>
      </c>
      <c r="V8" s="2">
        <v>100</v>
      </c>
      <c r="Y8" s="1" t="s">
        <v>210</v>
      </c>
      <c r="AA8" s="1" t="s">
        <v>211</v>
      </c>
      <c r="AB8" s="1" t="s">
        <v>117</v>
      </c>
      <c r="AC8" s="1" t="s">
        <v>212</v>
      </c>
      <c r="AD8" s="1" t="s">
        <v>119</v>
      </c>
      <c r="AE8" s="1" t="s">
        <v>120</v>
      </c>
      <c r="AF8" s="1" t="s">
        <v>193</v>
      </c>
      <c r="AG8" s="1" t="s">
        <v>122</v>
      </c>
      <c r="AH8" s="1" t="s">
        <v>194</v>
      </c>
      <c r="AI8" s="1" t="s">
        <v>213</v>
      </c>
      <c r="AJ8" s="1" t="s">
        <v>214</v>
      </c>
      <c r="AM8" s="1">
        <v>0</v>
      </c>
      <c r="AN8" s="2">
        <v>0</v>
      </c>
      <c r="AX8" s="1" t="s">
        <v>197</v>
      </c>
      <c r="BA8" s="1" t="s">
        <v>198</v>
      </c>
      <c r="BD8" s="1" t="s">
        <v>215</v>
      </c>
      <c r="BE8" s="4">
        <v>42171</v>
      </c>
      <c r="BF8" s="1" t="s">
        <v>216</v>
      </c>
      <c r="BG8" s="2">
        <v>100</v>
      </c>
      <c r="BH8" s="2">
        <v>0</v>
      </c>
      <c r="BI8" s="2">
        <v>4356000</v>
      </c>
      <c r="BJ8" s="2">
        <v>4356000</v>
      </c>
      <c r="BK8" s="2">
        <v>0</v>
      </c>
      <c r="BL8" s="1" t="s">
        <v>120</v>
      </c>
      <c r="BM8" s="1" t="s">
        <v>217</v>
      </c>
      <c r="BP8" s="1" t="s">
        <v>141</v>
      </c>
      <c r="BQ8" s="1" t="s">
        <v>114</v>
      </c>
      <c r="BR8" s="1">
        <v>0</v>
      </c>
      <c r="BS8" s="1">
        <v>0</v>
      </c>
      <c r="BU8" s="1" t="s">
        <v>159</v>
      </c>
      <c r="BX8" s="1">
        <v>0</v>
      </c>
      <c r="BY8" s="1">
        <v>0</v>
      </c>
      <c r="BZ8" s="2">
        <v>0</v>
      </c>
      <c r="CA8" s="1" t="s">
        <v>145</v>
      </c>
      <c r="CC8" s="1" t="s">
        <v>146</v>
      </c>
      <c r="CD8" s="1">
        <v>2019</v>
      </c>
      <c r="CE8" s="2">
        <v>0</v>
      </c>
      <c r="CF8" s="2">
        <v>0</v>
      </c>
      <c r="CG8" s="2">
        <v>0</v>
      </c>
      <c r="CH8" s="2">
        <v>0</v>
      </c>
      <c r="CI8" s="2">
        <v>0</v>
      </c>
      <c r="CJ8" s="2">
        <v>0</v>
      </c>
      <c r="CK8" s="2">
        <v>0</v>
      </c>
      <c r="CL8" s="2">
        <v>0</v>
      </c>
      <c r="CM8" s="2">
        <v>0</v>
      </c>
      <c r="CN8" s="2">
        <v>0</v>
      </c>
      <c r="CO8" s="2">
        <v>0</v>
      </c>
      <c r="CP8" s="1">
        <v>2018</v>
      </c>
      <c r="CQ8" s="6">
        <v>0</v>
      </c>
      <c r="CR8" s="6">
        <v>947</v>
      </c>
      <c r="CS8" s="6">
        <v>0</v>
      </c>
      <c r="CT8" s="6">
        <v>0</v>
      </c>
      <c r="CU8" s="6">
        <v>11100</v>
      </c>
      <c r="CV8" s="6">
        <v>1400000</v>
      </c>
      <c r="CW8" s="6">
        <v>1400947</v>
      </c>
      <c r="CX8" s="6">
        <v>1388900</v>
      </c>
      <c r="CY8" s="6">
        <v>12047</v>
      </c>
      <c r="CZ8" s="6">
        <v>0</v>
      </c>
      <c r="DA8" s="6">
        <v>12047</v>
      </c>
      <c r="DB8" s="1">
        <v>0</v>
      </c>
      <c r="DC8" s="1">
        <v>0</v>
      </c>
      <c r="DF8" s="2">
        <v>0</v>
      </c>
      <c r="DG8" s="2">
        <v>11.5871425949</v>
      </c>
      <c r="DH8" s="7">
        <f t="shared" si="0"/>
        <v>0.11587142594899999</v>
      </c>
      <c r="DI8" s="6">
        <f t="shared" si="12"/>
        <v>0.32139577594123048</v>
      </c>
      <c r="DJ8" s="5">
        <f t="shared" si="7"/>
        <v>162219.99632859998</v>
      </c>
      <c r="DK8" s="5">
        <f t="shared" si="8"/>
        <v>1.5</v>
      </c>
      <c r="DL8" s="10">
        <f t="shared" si="9"/>
        <v>757103.89715076599</v>
      </c>
      <c r="DM8">
        <f>COUNTIF('Impacted Properties'!$A$1:$A$30,Export_Output_Red_A_3!R8)</f>
        <v>0</v>
      </c>
      <c r="DN8" s="10">
        <f t="shared" si="10"/>
        <v>67000</v>
      </c>
      <c r="DO8" s="10">
        <f t="shared" si="11"/>
        <v>824200</v>
      </c>
    </row>
    <row r="9" spans="1:119" x14ac:dyDescent="0.3">
      <c r="A9" s="1">
        <v>211786</v>
      </c>
      <c r="B9" s="2">
        <v>1103013</v>
      </c>
      <c r="C9" s="1" t="s">
        <v>218</v>
      </c>
      <c r="H9" s="2">
        <v>2237959.7222799999</v>
      </c>
      <c r="I9" s="2">
        <v>7680.3182816899998</v>
      </c>
      <c r="J9" s="2">
        <v>2225865.2910199999</v>
      </c>
      <c r="K9" s="2">
        <v>7649.3602614000001</v>
      </c>
      <c r="P9" s="1" t="s">
        <v>219</v>
      </c>
      <c r="Q9" s="1">
        <v>54633</v>
      </c>
      <c r="R9" s="1">
        <v>1103013</v>
      </c>
      <c r="S9" s="1" t="s">
        <v>218</v>
      </c>
      <c r="T9" s="1" t="s">
        <v>220</v>
      </c>
      <c r="U9" s="1" t="s">
        <v>114</v>
      </c>
      <c r="V9" s="2">
        <v>100</v>
      </c>
      <c r="X9" s="1" t="s">
        <v>221</v>
      </c>
      <c r="Y9" s="1" t="s">
        <v>222</v>
      </c>
      <c r="AA9" s="1" t="s">
        <v>223</v>
      </c>
      <c r="AB9" s="1" t="s">
        <v>224</v>
      </c>
      <c r="AC9" s="1" t="s">
        <v>225</v>
      </c>
      <c r="AD9" s="1" t="s">
        <v>119</v>
      </c>
      <c r="AE9" s="1" t="s">
        <v>120</v>
      </c>
      <c r="AF9" s="1" t="s">
        <v>193</v>
      </c>
      <c r="AG9" s="1" t="s">
        <v>122</v>
      </c>
      <c r="AH9" s="1" t="s">
        <v>194</v>
      </c>
      <c r="AI9" s="1" t="s">
        <v>226</v>
      </c>
      <c r="AJ9" s="1" t="s">
        <v>227</v>
      </c>
      <c r="AM9" s="1">
        <v>0</v>
      </c>
      <c r="AN9" s="2">
        <v>0</v>
      </c>
      <c r="AX9" s="1" t="s">
        <v>197</v>
      </c>
      <c r="BA9" s="1" t="s">
        <v>198</v>
      </c>
      <c r="BD9" s="1" t="s">
        <v>228</v>
      </c>
      <c r="BE9" s="4">
        <v>42012</v>
      </c>
      <c r="BF9" s="1" t="s">
        <v>137</v>
      </c>
      <c r="BG9" s="2">
        <v>50.460999999999999</v>
      </c>
      <c r="BH9" s="2">
        <v>0</v>
      </c>
      <c r="BI9" s="2">
        <v>2198081.16</v>
      </c>
      <c r="BJ9" s="2">
        <v>2198081.16</v>
      </c>
      <c r="BK9" s="2">
        <v>0</v>
      </c>
      <c r="BL9" s="1" t="s">
        <v>120</v>
      </c>
      <c r="BM9" s="1" t="s">
        <v>158</v>
      </c>
      <c r="BP9" s="1" t="s">
        <v>141</v>
      </c>
      <c r="BQ9" s="1" t="s">
        <v>114</v>
      </c>
      <c r="BR9" s="1">
        <v>0</v>
      </c>
      <c r="BS9" s="1">
        <v>0</v>
      </c>
      <c r="BU9" s="1" t="s">
        <v>159</v>
      </c>
      <c r="BX9" s="1">
        <v>0</v>
      </c>
      <c r="BY9" s="1">
        <v>0</v>
      </c>
      <c r="BZ9" s="2">
        <v>0</v>
      </c>
      <c r="CA9" s="1" t="s">
        <v>145</v>
      </c>
      <c r="CC9" s="1" t="s">
        <v>146</v>
      </c>
      <c r="CD9" s="1">
        <v>2019</v>
      </c>
      <c r="CE9" s="2">
        <v>0</v>
      </c>
      <c r="CF9" s="2">
        <v>0</v>
      </c>
      <c r="CG9" s="2">
        <v>0</v>
      </c>
      <c r="CH9" s="2">
        <v>0</v>
      </c>
      <c r="CI9" s="2">
        <v>0</v>
      </c>
      <c r="CJ9" s="2">
        <v>0</v>
      </c>
      <c r="CK9" s="2">
        <v>0</v>
      </c>
      <c r="CL9" s="2">
        <v>0</v>
      </c>
      <c r="CM9" s="2">
        <v>0</v>
      </c>
      <c r="CN9" s="2">
        <v>0</v>
      </c>
      <c r="CO9" s="2">
        <v>0</v>
      </c>
      <c r="CP9" s="1">
        <v>2018</v>
      </c>
      <c r="CQ9" s="6">
        <v>0</v>
      </c>
      <c r="CR9" s="6">
        <v>0</v>
      </c>
      <c r="CS9" s="6">
        <v>0</v>
      </c>
      <c r="CT9" s="6">
        <v>0</v>
      </c>
      <c r="CU9" s="6">
        <v>5601</v>
      </c>
      <c r="CV9" s="6">
        <v>428919</v>
      </c>
      <c r="CW9" s="6">
        <v>428919</v>
      </c>
      <c r="CX9" s="6">
        <v>423318</v>
      </c>
      <c r="CY9" s="6">
        <v>5601</v>
      </c>
      <c r="CZ9" s="6">
        <v>0</v>
      </c>
      <c r="DA9" s="6">
        <v>5601</v>
      </c>
      <c r="DB9" s="1">
        <v>0</v>
      </c>
      <c r="DC9" s="1">
        <v>0</v>
      </c>
      <c r="DF9" s="2">
        <v>0</v>
      </c>
      <c r="DG9" s="2">
        <v>3.4130808892799999E-2</v>
      </c>
      <c r="DH9" s="7">
        <f t="shared" si="0"/>
        <v>6.7637995467390651E-4</v>
      </c>
      <c r="DI9" s="6">
        <f t="shared" si="12"/>
        <v>0.19513337714973181</v>
      </c>
      <c r="DJ9" s="5">
        <f t="shared" si="7"/>
        <v>290.11221377877729</v>
      </c>
      <c r="DK9" s="5">
        <f t="shared" si="8"/>
        <v>1.5</v>
      </c>
      <c r="DL9" s="10">
        <f t="shared" si="9"/>
        <v>2230.1070530555521</v>
      </c>
      <c r="DM9">
        <f>COUNTIF('Impacted Properties'!$A$1:$A$30,Export_Output_Red_A_3!R9)</f>
        <v>0</v>
      </c>
      <c r="DN9" s="10">
        <f t="shared" si="10"/>
        <v>11000</v>
      </c>
      <c r="DO9" s="10">
        <f t="shared" si="11"/>
        <v>13300</v>
      </c>
    </row>
    <row r="10" spans="1:119" ht="28.8" x14ac:dyDescent="0.3">
      <c r="A10" s="1">
        <v>52235</v>
      </c>
      <c r="B10" s="2">
        <v>1103157</v>
      </c>
      <c r="C10" s="1" t="s">
        <v>229</v>
      </c>
      <c r="H10" s="2">
        <v>2928360.2868400002</v>
      </c>
      <c r="I10" s="2">
        <v>6861.3065937499996</v>
      </c>
      <c r="J10" s="2">
        <v>2892899.4179699998</v>
      </c>
      <c r="K10" s="2">
        <v>6810.6935804699997</v>
      </c>
      <c r="P10" s="1" t="s">
        <v>230</v>
      </c>
      <c r="Q10" s="1">
        <v>54639</v>
      </c>
      <c r="R10" s="1">
        <v>1103157</v>
      </c>
      <c r="S10" s="1" t="s">
        <v>229</v>
      </c>
      <c r="T10" s="1" t="s">
        <v>174</v>
      </c>
      <c r="U10" s="1" t="s">
        <v>114</v>
      </c>
      <c r="V10" s="2">
        <v>100</v>
      </c>
      <c r="Y10" s="1" t="s">
        <v>175</v>
      </c>
      <c r="AA10" s="1" t="s">
        <v>176</v>
      </c>
      <c r="AB10" s="1" t="s">
        <v>117</v>
      </c>
      <c r="AC10" s="1" t="s">
        <v>177</v>
      </c>
      <c r="AD10" s="1" t="s">
        <v>119</v>
      </c>
      <c r="AE10" s="1" t="s">
        <v>120</v>
      </c>
      <c r="AF10" s="1" t="s">
        <v>193</v>
      </c>
      <c r="AG10" s="1" t="s">
        <v>122</v>
      </c>
      <c r="AH10" s="1" t="s">
        <v>194</v>
      </c>
      <c r="AI10" s="1" t="s">
        <v>231</v>
      </c>
      <c r="AJ10" s="1" t="s">
        <v>232</v>
      </c>
      <c r="AM10" s="1">
        <v>0</v>
      </c>
      <c r="AN10" s="2">
        <v>0</v>
      </c>
      <c r="AS10" s="1" t="s">
        <v>116</v>
      </c>
      <c r="AT10" s="1" t="s">
        <v>117</v>
      </c>
      <c r="AV10" s="3" t="s">
        <v>182</v>
      </c>
      <c r="AW10" s="1" t="s">
        <v>183</v>
      </c>
      <c r="AX10" s="1" t="s">
        <v>197</v>
      </c>
      <c r="BA10" s="1" t="s">
        <v>233</v>
      </c>
      <c r="BB10" s="1" t="s">
        <v>185</v>
      </c>
      <c r="BC10" s="1" t="s">
        <v>186</v>
      </c>
      <c r="BD10" s="1" t="s">
        <v>187</v>
      </c>
      <c r="BE10" s="4">
        <v>37432</v>
      </c>
      <c r="BF10" s="1" t="s">
        <v>137</v>
      </c>
      <c r="BG10" s="2">
        <v>64.33</v>
      </c>
      <c r="BH10" s="2">
        <v>306.81</v>
      </c>
      <c r="BI10" s="2">
        <v>2802215</v>
      </c>
      <c r="BJ10" s="2">
        <v>2802214.8</v>
      </c>
      <c r="BK10" s="2">
        <v>0</v>
      </c>
      <c r="BL10" s="1" t="s">
        <v>120</v>
      </c>
      <c r="BM10" s="1" t="s">
        <v>158</v>
      </c>
      <c r="BP10" s="1" t="s">
        <v>141</v>
      </c>
      <c r="BQ10" s="1" t="s">
        <v>114</v>
      </c>
      <c r="BR10" s="1">
        <v>0</v>
      </c>
      <c r="BS10" s="1">
        <v>0</v>
      </c>
      <c r="BU10" s="1" t="s">
        <v>171</v>
      </c>
      <c r="BX10" s="1">
        <v>0</v>
      </c>
      <c r="BY10" s="1">
        <v>0</v>
      </c>
      <c r="BZ10" s="2">
        <v>0</v>
      </c>
      <c r="CA10" s="1" t="s">
        <v>145</v>
      </c>
      <c r="CC10" s="1" t="s">
        <v>146</v>
      </c>
      <c r="CD10" s="1">
        <v>2019</v>
      </c>
      <c r="CE10" s="2">
        <v>0</v>
      </c>
      <c r="CF10" s="2">
        <v>0</v>
      </c>
      <c r="CG10" s="2">
        <v>0</v>
      </c>
      <c r="CH10" s="2">
        <v>0</v>
      </c>
      <c r="CI10" s="2">
        <v>0</v>
      </c>
      <c r="CJ10" s="2">
        <v>0</v>
      </c>
      <c r="CK10" s="2">
        <v>0</v>
      </c>
      <c r="CL10" s="2">
        <v>0</v>
      </c>
      <c r="CM10" s="2">
        <v>0</v>
      </c>
      <c r="CN10" s="2">
        <v>0</v>
      </c>
      <c r="CO10" s="2">
        <v>0</v>
      </c>
      <c r="CP10" s="1">
        <v>2018</v>
      </c>
      <c r="CQ10" s="6">
        <v>0</v>
      </c>
      <c r="CR10" s="6">
        <v>0</v>
      </c>
      <c r="CS10" s="6">
        <v>0</v>
      </c>
      <c r="CT10" s="6">
        <v>0</v>
      </c>
      <c r="CU10" s="6">
        <v>10421</v>
      </c>
      <c r="CV10" s="6">
        <v>771960</v>
      </c>
      <c r="CW10" s="6">
        <v>771960</v>
      </c>
      <c r="CX10" s="6">
        <v>761539</v>
      </c>
      <c r="CY10" s="6">
        <v>10421</v>
      </c>
      <c r="CZ10" s="6">
        <v>0</v>
      </c>
      <c r="DA10" s="6">
        <v>10421</v>
      </c>
      <c r="DB10" s="1">
        <v>0</v>
      </c>
      <c r="DC10" s="1">
        <v>0</v>
      </c>
      <c r="DF10" s="2">
        <v>0</v>
      </c>
      <c r="DG10" s="2">
        <v>0.44885953617000002</v>
      </c>
      <c r="DH10" s="7">
        <f t="shared" si="0"/>
        <v>6.9774527618529456E-3</v>
      </c>
      <c r="DI10" s="6">
        <f t="shared" si="12"/>
        <v>0.27548209366391185</v>
      </c>
      <c r="DJ10" s="5">
        <f t="shared" si="7"/>
        <v>5386.3144340399995</v>
      </c>
      <c r="DK10" s="5">
        <f t="shared" si="8"/>
        <v>1.5</v>
      </c>
      <c r="DL10" s="10">
        <f t="shared" si="9"/>
        <v>29328.4820933478</v>
      </c>
      <c r="DM10">
        <f>COUNTIF('Impacted Properties'!$A$1:$A$30,Export_Output_Red_A_3!R10)</f>
        <v>0</v>
      </c>
      <c r="DN10" s="10">
        <f t="shared" si="10"/>
        <v>67000</v>
      </c>
      <c r="DO10" s="10">
        <f t="shared" si="11"/>
        <v>96400</v>
      </c>
    </row>
    <row r="11" spans="1:119" ht="28.8" x14ac:dyDescent="0.3">
      <c r="A11" s="1">
        <v>312136</v>
      </c>
      <c r="B11" s="2">
        <v>1168220</v>
      </c>
      <c r="C11" s="1" t="s">
        <v>234</v>
      </c>
      <c r="D11" s="4">
        <v>39005</v>
      </c>
      <c r="H11" s="2">
        <v>81950.797410800005</v>
      </c>
      <c r="I11" s="2">
        <v>1392.3060700399999</v>
      </c>
      <c r="J11" s="2">
        <v>81647.2675781</v>
      </c>
      <c r="K11" s="2">
        <v>1379.853218</v>
      </c>
      <c r="P11" s="1" t="s">
        <v>235</v>
      </c>
      <c r="Q11" s="1">
        <v>59705</v>
      </c>
      <c r="R11" s="1">
        <v>1168220</v>
      </c>
      <c r="S11" s="1" t="s">
        <v>234</v>
      </c>
      <c r="T11" s="1" t="s">
        <v>236</v>
      </c>
      <c r="U11" s="1" t="s">
        <v>114</v>
      </c>
      <c r="V11" s="2">
        <v>100</v>
      </c>
      <c r="W11" s="1" t="s">
        <v>237</v>
      </c>
      <c r="X11" s="1" t="s">
        <v>237</v>
      </c>
      <c r="Y11" s="1" t="s">
        <v>238</v>
      </c>
      <c r="AA11" s="1" t="s">
        <v>176</v>
      </c>
      <c r="AB11" s="1" t="s">
        <v>117</v>
      </c>
      <c r="AC11" s="1" t="s">
        <v>239</v>
      </c>
      <c r="AD11" s="1" t="s">
        <v>119</v>
      </c>
      <c r="AE11" s="1" t="s">
        <v>240</v>
      </c>
      <c r="AF11" s="1" t="s">
        <v>241</v>
      </c>
      <c r="AG11" s="1" t="s">
        <v>242</v>
      </c>
      <c r="AH11" s="1" t="s">
        <v>143</v>
      </c>
      <c r="AI11" s="1" t="s">
        <v>123</v>
      </c>
      <c r="AJ11" s="1" t="s">
        <v>243</v>
      </c>
      <c r="AL11" s="1" t="s">
        <v>244</v>
      </c>
      <c r="AM11" s="1">
        <v>0</v>
      </c>
      <c r="AN11" s="2">
        <v>0</v>
      </c>
      <c r="AO11" s="1" t="s">
        <v>245</v>
      </c>
      <c r="AP11" s="1" t="s">
        <v>246</v>
      </c>
      <c r="AQ11" s="1" t="s">
        <v>247</v>
      </c>
      <c r="AR11" s="1" t="s">
        <v>248</v>
      </c>
      <c r="AS11" s="1" t="s">
        <v>176</v>
      </c>
      <c r="AT11" s="1" t="s">
        <v>117</v>
      </c>
      <c r="AU11" s="1" t="s">
        <v>249</v>
      </c>
      <c r="AV11" s="3" t="s">
        <v>250</v>
      </c>
      <c r="AX11" s="1" t="s">
        <v>197</v>
      </c>
      <c r="BA11" s="1" t="s">
        <v>198</v>
      </c>
      <c r="BB11" s="1" t="s">
        <v>251</v>
      </c>
      <c r="BC11" s="1" t="s">
        <v>252</v>
      </c>
      <c r="BD11" s="1" t="s">
        <v>136</v>
      </c>
      <c r="BE11" s="4">
        <v>36265</v>
      </c>
      <c r="BF11" s="1" t="s">
        <v>137</v>
      </c>
      <c r="BG11" s="2">
        <v>2.0247999999999999</v>
      </c>
      <c r="BH11" s="2">
        <v>0</v>
      </c>
      <c r="BI11" s="2">
        <v>88200</v>
      </c>
      <c r="BJ11" s="2">
        <v>88200</v>
      </c>
      <c r="BK11" s="2">
        <v>4485</v>
      </c>
      <c r="BL11" s="1" t="s">
        <v>253</v>
      </c>
      <c r="BM11" s="1" t="s">
        <v>254</v>
      </c>
      <c r="BN11" s="1" t="s">
        <v>255</v>
      </c>
      <c r="BO11" s="1" t="s">
        <v>256</v>
      </c>
      <c r="BP11" s="1" t="s">
        <v>141</v>
      </c>
      <c r="BQ11" s="1" t="s">
        <v>257</v>
      </c>
      <c r="BR11" s="1">
        <v>2005</v>
      </c>
      <c r="BS11" s="1">
        <v>2003</v>
      </c>
      <c r="BU11" s="1" t="s">
        <v>254</v>
      </c>
      <c r="BX11" s="1">
        <v>1</v>
      </c>
      <c r="BY11" s="1">
        <v>0</v>
      </c>
      <c r="BZ11" s="2">
        <v>100</v>
      </c>
      <c r="CA11" s="1" t="s">
        <v>145</v>
      </c>
      <c r="CC11" s="1" t="s">
        <v>146</v>
      </c>
      <c r="CD11" s="1">
        <v>2019</v>
      </c>
      <c r="CE11" s="2">
        <v>0</v>
      </c>
      <c r="CF11" s="2">
        <v>0</v>
      </c>
      <c r="CG11" s="2">
        <v>0</v>
      </c>
      <c r="CH11" s="2">
        <v>0</v>
      </c>
      <c r="CI11" s="2">
        <v>0</v>
      </c>
      <c r="CJ11" s="2">
        <v>0</v>
      </c>
      <c r="CK11" s="2">
        <v>0</v>
      </c>
      <c r="CL11" s="2">
        <v>0</v>
      </c>
      <c r="CM11" s="2">
        <v>0</v>
      </c>
      <c r="CN11" s="2">
        <v>0</v>
      </c>
      <c r="CO11" s="2">
        <v>0</v>
      </c>
      <c r="CP11" s="1">
        <v>2018</v>
      </c>
      <c r="CQ11" s="6">
        <v>0</v>
      </c>
      <c r="CR11" s="6">
        <v>43936</v>
      </c>
      <c r="CS11" s="6">
        <v>0</v>
      </c>
      <c r="CT11" s="6">
        <v>242550</v>
      </c>
      <c r="CU11" s="6">
        <v>0</v>
      </c>
      <c r="CV11" s="6">
        <v>0</v>
      </c>
      <c r="CW11" s="6">
        <v>286486</v>
      </c>
      <c r="CX11" s="6">
        <v>0</v>
      </c>
      <c r="CY11" s="6">
        <v>286486</v>
      </c>
      <c r="CZ11" s="6">
        <v>0</v>
      </c>
      <c r="DA11" s="6">
        <v>286486</v>
      </c>
      <c r="DB11" s="1">
        <v>0</v>
      </c>
      <c r="DC11" s="1">
        <v>0</v>
      </c>
      <c r="DF11" s="2">
        <v>0</v>
      </c>
      <c r="DG11" s="2">
        <v>0.79013202391799997</v>
      </c>
      <c r="DH11" s="7">
        <f t="shared" si="0"/>
        <v>0.3902284689554204</v>
      </c>
      <c r="DI11" s="6">
        <f t="shared" si="12"/>
        <v>2.75</v>
      </c>
      <c r="DJ11" s="5">
        <f t="shared" si="7"/>
        <v>94649.915145137216</v>
      </c>
      <c r="DK11" s="5">
        <f t="shared" si="8"/>
        <v>3.7125000000000004</v>
      </c>
      <c r="DL11" s="10">
        <f t="shared" si="9"/>
        <v>127777.38544593526</v>
      </c>
      <c r="DM11">
        <f>COUNTIF('Impacted Properties'!$A$1:$A$30,Export_Output_Red_A_3!R11)</f>
        <v>0</v>
      </c>
      <c r="DN11" s="10">
        <f t="shared" si="10"/>
        <v>67000</v>
      </c>
      <c r="DO11" s="10">
        <f t="shared" si="11"/>
        <v>194800</v>
      </c>
    </row>
    <row r="12" spans="1:119" x14ac:dyDescent="0.3">
      <c r="A12" s="1">
        <v>51887</v>
      </c>
      <c r="B12" s="2">
        <v>1168257</v>
      </c>
      <c r="C12" s="1" t="s">
        <v>258</v>
      </c>
      <c r="D12" s="4">
        <v>39138</v>
      </c>
      <c r="H12" s="2">
        <v>1055040.1796500001</v>
      </c>
      <c r="I12" s="2">
        <v>6111.1570095799998</v>
      </c>
      <c r="J12" s="2">
        <v>1053697.8222699999</v>
      </c>
      <c r="K12" s="2">
        <v>6106.8887537399996</v>
      </c>
      <c r="P12" s="1" t="s">
        <v>259</v>
      </c>
      <c r="Q12" s="1">
        <v>59707</v>
      </c>
      <c r="R12" s="1">
        <v>1168257</v>
      </c>
      <c r="S12" s="1" t="s">
        <v>258</v>
      </c>
      <c r="T12" s="1" t="s">
        <v>260</v>
      </c>
      <c r="U12" s="1" t="s">
        <v>114</v>
      </c>
      <c r="V12" s="2">
        <v>100</v>
      </c>
      <c r="Y12" s="1" t="s">
        <v>261</v>
      </c>
      <c r="AA12" s="1" t="s">
        <v>262</v>
      </c>
      <c r="AB12" s="1" t="s">
        <v>117</v>
      </c>
      <c r="AC12" s="1" t="s">
        <v>263</v>
      </c>
      <c r="AD12" s="1" t="s">
        <v>119</v>
      </c>
      <c r="AE12" s="1" t="s">
        <v>240</v>
      </c>
      <c r="AF12" s="1" t="s">
        <v>264</v>
      </c>
      <c r="AG12" s="1" t="s">
        <v>242</v>
      </c>
      <c r="AH12" s="1" t="s">
        <v>265</v>
      </c>
      <c r="AI12" s="1" t="s">
        <v>266</v>
      </c>
      <c r="AJ12" s="1" t="s">
        <v>267</v>
      </c>
      <c r="AM12" s="1">
        <v>0</v>
      </c>
      <c r="AN12" s="2">
        <v>0</v>
      </c>
      <c r="AX12" s="1" t="s">
        <v>197</v>
      </c>
      <c r="BA12" s="1" t="s">
        <v>198</v>
      </c>
      <c r="BF12" s="1" t="s">
        <v>268</v>
      </c>
      <c r="BG12" s="2">
        <v>22.677</v>
      </c>
      <c r="BH12" s="2">
        <v>0</v>
      </c>
      <c r="BI12" s="2">
        <v>987810</v>
      </c>
      <c r="BJ12" s="2">
        <v>987810.12</v>
      </c>
      <c r="BK12" s="2">
        <v>0</v>
      </c>
      <c r="BL12" s="1" t="s">
        <v>240</v>
      </c>
      <c r="BM12" s="1" t="s">
        <v>269</v>
      </c>
      <c r="BP12" s="1" t="s">
        <v>141</v>
      </c>
      <c r="BQ12" s="1" t="s">
        <v>114</v>
      </c>
      <c r="BR12" s="1">
        <v>0</v>
      </c>
      <c r="BS12" s="1">
        <v>0</v>
      </c>
      <c r="BU12" s="1" t="s">
        <v>269</v>
      </c>
      <c r="BX12" s="1">
        <v>0</v>
      </c>
      <c r="BY12" s="1">
        <v>0</v>
      </c>
      <c r="BZ12" s="2">
        <v>0</v>
      </c>
      <c r="CA12" s="1" t="s">
        <v>145</v>
      </c>
      <c r="CC12" s="1" t="s">
        <v>146</v>
      </c>
      <c r="CD12" s="1">
        <v>2019</v>
      </c>
      <c r="CE12" s="2">
        <v>0</v>
      </c>
      <c r="CF12" s="2">
        <v>0</v>
      </c>
      <c r="CG12" s="2">
        <v>0</v>
      </c>
      <c r="CH12" s="2">
        <v>0</v>
      </c>
      <c r="CI12" s="2">
        <v>0</v>
      </c>
      <c r="CJ12" s="2">
        <v>0</v>
      </c>
      <c r="CK12" s="2">
        <v>0</v>
      </c>
      <c r="CL12" s="2">
        <v>0</v>
      </c>
      <c r="CM12" s="2">
        <v>0</v>
      </c>
      <c r="CN12" s="2">
        <v>0</v>
      </c>
      <c r="CO12" s="2">
        <v>0</v>
      </c>
      <c r="CP12" s="1">
        <v>2018</v>
      </c>
      <c r="CQ12" s="6">
        <v>0</v>
      </c>
      <c r="CR12" s="6">
        <v>0</v>
      </c>
      <c r="CS12" s="6">
        <v>0</v>
      </c>
      <c r="CT12" s="6">
        <v>192755</v>
      </c>
      <c r="CU12" s="6">
        <v>0</v>
      </c>
      <c r="CV12" s="6">
        <v>0</v>
      </c>
      <c r="CW12" s="6">
        <v>192755</v>
      </c>
      <c r="CX12" s="6">
        <v>0</v>
      </c>
      <c r="CY12" s="6">
        <v>192755</v>
      </c>
      <c r="CZ12" s="6">
        <v>0</v>
      </c>
      <c r="DA12" s="6">
        <v>192755</v>
      </c>
      <c r="DB12" s="1">
        <v>0</v>
      </c>
      <c r="DC12" s="1">
        <v>0</v>
      </c>
      <c r="DF12" s="2">
        <v>0</v>
      </c>
      <c r="DG12" s="2">
        <v>6.7314397270499997</v>
      </c>
      <c r="DH12" s="7">
        <f t="shared" si="0"/>
        <v>0.29683995797724566</v>
      </c>
      <c r="DI12" s="6">
        <f t="shared" si="12"/>
        <v>0.19513365584875766</v>
      </c>
      <c r="DJ12" s="5">
        <f t="shared" si="7"/>
        <v>57217.38609990399</v>
      </c>
      <c r="DK12" s="5">
        <f t="shared" si="8"/>
        <v>1.5</v>
      </c>
      <c r="DL12" s="10">
        <f t="shared" si="9"/>
        <v>439832.27176544699</v>
      </c>
      <c r="DM12">
        <f>COUNTIF('Impacted Properties'!$A$1:$A$30,Export_Output_Red_A_3!R12)</f>
        <v>0</v>
      </c>
      <c r="DN12" s="10">
        <f t="shared" si="10"/>
        <v>67000</v>
      </c>
      <c r="DO12" s="10">
        <f t="shared" si="11"/>
        <v>506900</v>
      </c>
    </row>
    <row r="13" spans="1:119" ht="28.8" x14ac:dyDescent="0.3">
      <c r="A13" s="1">
        <v>176649</v>
      </c>
      <c r="B13" s="2">
        <v>1168284</v>
      </c>
      <c r="C13" s="1" t="s">
        <v>270</v>
      </c>
      <c r="D13" s="4">
        <v>39005</v>
      </c>
      <c r="H13" s="2">
        <v>12971.278568199999</v>
      </c>
      <c r="I13" s="2">
        <v>580.70693990999996</v>
      </c>
      <c r="J13" s="2">
        <v>12971.28125</v>
      </c>
      <c r="K13" s="2">
        <v>580.70693990999996</v>
      </c>
      <c r="P13" s="1" t="s">
        <v>271</v>
      </c>
      <c r="Q13" s="1">
        <v>59710</v>
      </c>
      <c r="R13" s="1">
        <v>1168284</v>
      </c>
      <c r="S13" s="1" t="s">
        <v>270</v>
      </c>
      <c r="T13" s="1" t="s">
        <v>272</v>
      </c>
      <c r="U13" s="1" t="s">
        <v>114</v>
      </c>
      <c r="V13" s="2">
        <v>100</v>
      </c>
      <c r="Y13" s="1" t="s">
        <v>273</v>
      </c>
      <c r="AA13" s="1" t="s">
        <v>176</v>
      </c>
      <c r="AB13" s="1" t="s">
        <v>117</v>
      </c>
      <c r="AC13" s="1" t="s">
        <v>274</v>
      </c>
      <c r="AD13" s="1" t="s">
        <v>119</v>
      </c>
      <c r="AE13" s="1" t="s">
        <v>240</v>
      </c>
      <c r="AF13" s="1" t="s">
        <v>241</v>
      </c>
      <c r="AG13" s="1" t="s">
        <v>242</v>
      </c>
      <c r="AH13" s="1" t="s">
        <v>143</v>
      </c>
      <c r="AI13" s="1" t="s">
        <v>275</v>
      </c>
      <c r="AJ13" s="1" t="s">
        <v>276</v>
      </c>
      <c r="AL13" s="1" t="s">
        <v>244</v>
      </c>
      <c r="AM13" s="1">
        <v>0</v>
      </c>
      <c r="AN13" s="2">
        <v>0</v>
      </c>
      <c r="AO13" s="1" t="s">
        <v>277</v>
      </c>
      <c r="AQ13" s="1" t="s">
        <v>278</v>
      </c>
      <c r="AS13" s="1" t="s">
        <v>176</v>
      </c>
      <c r="AT13" s="1" t="s">
        <v>117</v>
      </c>
      <c r="AU13" s="1" t="s">
        <v>279</v>
      </c>
      <c r="AV13" s="3" t="s">
        <v>280</v>
      </c>
      <c r="AX13" s="1" t="s">
        <v>197</v>
      </c>
      <c r="BA13" s="1" t="s">
        <v>198</v>
      </c>
      <c r="BB13" s="1" t="s">
        <v>281</v>
      </c>
      <c r="BC13" s="1" t="s">
        <v>282</v>
      </c>
      <c r="BD13" s="1" t="s">
        <v>136</v>
      </c>
      <c r="BE13" s="4">
        <v>33858</v>
      </c>
      <c r="BF13" s="1" t="s">
        <v>137</v>
      </c>
      <c r="BG13" s="2">
        <v>0.29899999999999999</v>
      </c>
      <c r="BH13" s="2">
        <v>0</v>
      </c>
      <c r="BI13" s="2">
        <v>13024</v>
      </c>
      <c r="BJ13" s="2">
        <v>13024</v>
      </c>
      <c r="BK13" s="2">
        <v>0</v>
      </c>
      <c r="BL13" s="1" t="s">
        <v>283</v>
      </c>
      <c r="BM13" s="1" t="s">
        <v>284</v>
      </c>
      <c r="BP13" s="1" t="s">
        <v>141</v>
      </c>
      <c r="BQ13" s="1" t="s">
        <v>114</v>
      </c>
      <c r="BR13" s="1">
        <v>0</v>
      </c>
      <c r="BS13" s="1">
        <v>0</v>
      </c>
      <c r="BU13" s="1" t="s">
        <v>269</v>
      </c>
      <c r="BX13" s="1">
        <v>0</v>
      </c>
      <c r="BY13" s="1">
        <v>0</v>
      </c>
      <c r="BZ13" s="2">
        <v>0</v>
      </c>
      <c r="CA13" s="1" t="s">
        <v>145</v>
      </c>
      <c r="CC13" s="1" t="s">
        <v>146</v>
      </c>
      <c r="CD13" s="1">
        <v>2019</v>
      </c>
      <c r="CE13" s="2">
        <v>0</v>
      </c>
      <c r="CF13" s="2">
        <v>0</v>
      </c>
      <c r="CG13" s="2">
        <v>0</v>
      </c>
      <c r="CH13" s="2">
        <v>0</v>
      </c>
      <c r="CI13" s="2">
        <v>0</v>
      </c>
      <c r="CJ13" s="2">
        <v>0</v>
      </c>
      <c r="CK13" s="2">
        <v>0</v>
      </c>
      <c r="CL13" s="2">
        <v>0</v>
      </c>
      <c r="CM13" s="2">
        <v>0</v>
      </c>
      <c r="CN13" s="2">
        <v>0</v>
      </c>
      <c r="CO13" s="2">
        <v>0</v>
      </c>
      <c r="CP13" s="1">
        <v>2018</v>
      </c>
      <c r="CQ13" s="6">
        <v>0</v>
      </c>
      <c r="CR13" s="6">
        <v>35075</v>
      </c>
      <c r="CS13" s="6">
        <v>32560</v>
      </c>
      <c r="CT13" s="6">
        <v>0</v>
      </c>
      <c r="CU13" s="6">
        <v>0</v>
      </c>
      <c r="CV13" s="6">
        <v>0</v>
      </c>
      <c r="CW13" s="6">
        <v>67635</v>
      </c>
      <c r="CX13" s="6">
        <v>0</v>
      </c>
      <c r="CY13" s="6">
        <v>67635</v>
      </c>
      <c r="CZ13" s="6">
        <v>0</v>
      </c>
      <c r="DA13" s="6">
        <v>67635</v>
      </c>
      <c r="DB13" s="1">
        <v>0</v>
      </c>
      <c r="DC13" s="1">
        <v>0</v>
      </c>
      <c r="DF13" s="2">
        <v>0</v>
      </c>
      <c r="DG13" s="2">
        <v>0.28463142183399998</v>
      </c>
      <c r="DH13" s="7">
        <f t="shared" si="0"/>
        <v>0.95197671491777025</v>
      </c>
      <c r="DI13" s="6">
        <f t="shared" si="12"/>
        <v>2.5</v>
      </c>
      <c r="DJ13" s="5">
        <f t="shared" si="7"/>
        <v>30996.361837722598</v>
      </c>
      <c r="DK13" s="5">
        <f t="shared" si="8"/>
        <v>3.375</v>
      </c>
      <c r="DL13" s="10">
        <f t="shared" si="9"/>
        <v>41845.088480925508</v>
      </c>
      <c r="DM13">
        <f>COUNTIF('Impacted Properties'!$A$1:$A$30,Export_Output_Red_A_3!R13)</f>
        <v>1</v>
      </c>
      <c r="DN13" s="10">
        <f t="shared" si="10"/>
        <v>67000</v>
      </c>
      <c r="DO13" s="10">
        <f t="shared" si="11"/>
        <v>0</v>
      </c>
    </row>
    <row r="14" spans="1:119" ht="28.8" x14ac:dyDescent="0.3">
      <c r="A14" s="1">
        <v>222441</v>
      </c>
      <c r="B14" s="2">
        <v>1169755</v>
      </c>
      <c r="C14" s="1" t="s">
        <v>285</v>
      </c>
      <c r="D14" s="4">
        <v>39271</v>
      </c>
      <c r="H14" s="2">
        <v>41245.373393399997</v>
      </c>
      <c r="I14" s="2">
        <v>974.14479481000001</v>
      </c>
      <c r="J14" s="2">
        <v>43553.0664063</v>
      </c>
      <c r="K14" s="2">
        <v>1017.19966493</v>
      </c>
      <c r="P14" s="1" t="s">
        <v>286</v>
      </c>
      <c r="Q14" s="1">
        <v>59781</v>
      </c>
      <c r="R14" s="1">
        <v>1169755</v>
      </c>
      <c r="S14" s="1" t="s">
        <v>285</v>
      </c>
      <c r="T14" s="1" t="s">
        <v>287</v>
      </c>
      <c r="U14" s="1" t="s">
        <v>114</v>
      </c>
      <c r="V14" s="2">
        <v>100</v>
      </c>
      <c r="X14" s="1" t="s">
        <v>288</v>
      </c>
      <c r="Y14" s="1" t="s">
        <v>289</v>
      </c>
      <c r="AA14" s="1" t="s">
        <v>176</v>
      </c>
      <c r="AB14" s="1" t="s">
        <v>117</v>
      </c>
      <c r="AC14" s="1" t="s">
        <v>290</v>
      </c>
      <c r="AD14" s="1" t="s">
        <v>119</v>
      </c>
      <c r="AE14" s="1" t="s">
        <v>240</v>
      </c>
      <c r="AF14" s="1" t="s">
        <v>241</v>
      </c>
      <c r="AG14" s="1" t="s">
        <v>242</v>
      </c>
      <c r="AH14" s="1" t="s">
        <v>143</v>
      </c>
      <c r="AI14" s="1" t="s">
        <v>291</v>
      </c>
      <c r="AJ14" s="1" t="s">
        <v>292</v>
      </c>
      <c r="AL14" s="1" t="s">
        <v>244</v>
      </c>
      <c r="AM14" s="1">
        <v>0</v>
      </c>
      <c r="AN14" s="2">
        <v>0</v>
      </c>
      <c r="AO14" s="1" t="s">
        <v>293</v>
      </c>
      <c r="AQ14" s="1" t="s">
        <v>278</v>
      </c>
      <c r="AS14" s="1" t="s">
        <v>176</v>
      </c>
      <c r="AT14" s="1" t="s">
        <v>117</v>
      </c>
      <c r="AU14" s="1" t="s">
        <v>279</v>
      </c>
      <c r="AV14" s="3" t="s">
        <v>294</v>
      </c>
      <c r="AX14" s="1" t="s">
        <v>197</v>
      </c>
      <c r="AZ14" s="1" t="s">
        <v>132</v>
      </c>
      <c r="BA14" s="1" t="s">
        <v>198</v>
      </c>
      <c r="BD14" s="1" t="s">
        <v>295</v>
      </c>
      <c r="BE14" s="4">
        <v>42958</v>
      </c>
      <c r="BF14" s="1" t="s">
        <v>296</v>
      </c>
      <c r="BG14" s="2">
        <v>1</v>
      </c>
      <c r="BH14" s="2">
        <v>0</v>
      </c>
      <c r="BI14" s="2">
        <v>43560</v>
      </c>
      <c r="BJ14" s="2">
        <v>43560</v>
      </c>
      <c r="BK14" s="2">
        <v>1569</v>
      </c>
      <c r="BL14" s="1" t="s">
        <v>297</v>
      </c>
      <c r="BM14" s="1" t="s">
        <v>298</v>
      </c>
      <c r="BN14" s="1" t="s">
        <v>299</v>
      </c>
      <c r="BP14" s="1" t="s">
        <v>141</v>
      </c>
      <c r="BQ14" s="1" t="s">
        <v>114</v>
      </c>
      <c r="BR14" s="1">
        <v>1980</v>
      </c>
      <c r="BS14" s="1">
        <v>1975</v>
      </c>
      <c r="BU14" s="1" t="s">
        <v>298</v>
      </c>
      <c r="BX14" s="1">
        <v>1</v>
      </c>
      <c r="BY14" s="1">
        <v>0</v>
      </c>
      <c r="BZ14" s="2">
        <v>100</v>
      </c>
      <c r="CA14" s="1" t="s">
        <v>145</v>
      </c>
      <c r="CC14" s="1" t="s">
        <v>146</v>
      </c>
      <c r="CD14" s="1">
        <v>2019</v>
      </c>
      <c r="CE14" s="2">
        <v>0</v>
      </c>
      <c r="CF14" s="2">
        <v>0</v>
      </c>
      <c r="CG14" s="2">
        <v>0</v>
      </c>
      <c r="CH14" s="2">
        <v>0</v>
      </c>
      <c r="CI14" s="2">
        <v>0</v>
      </c>
      <c r="CJ14" s="2">
        <v>0</v>
      </c>
      <c r="CK14" s="2">
        <v>0</v>
      </c>
      <c r="CL14" s="2">
        <v>0</v>
      </c>
      <c r="CM14" s="2">
        <v>0</v>
      </c>
      <c r="CN14" s="2">
        <v>0</v>
      </c>
      <c r="CO14" s="2">
        <v>0</v>
      </c>
      <c r="CP14" s="1">
        <v>2018</v>
      </c>
      <c r="CQ14" s="6">
        <v>54773</v>
      </c>
      <c r="CR14" s="6">
        <v>11727</v>
      </c>
      <c r="CS14" s="6">
        <v>35000</v>
      </c>
      <c r="CT14" s="6">
        <v>0</v>
      </c>
      <c r="CU14" s="6">
        <v>0</v>
      </c>
      <c r="CV14" s="6">
        <v>0</v>
      </c>
      <c r="CW14" s="6">
        <v>101500</v>
      </c>
      <c r="CX14" s="6">
        <v>0</v>
      </c>
      <c r="CY14" s="6">
        <v>101500</v>
      </c>
      <c r="CZ14" s="6">
        <v>2620</v>
      </c>
      <c r="DA14" s="6">
        <v>98880</v>
      </c>
      <c r="DB14" s="1">
        <v>0</v>
      </c>
      <c r="DC14" s="1">
        <v>0</v>
      </c>
      <c r="DF14" s="2">
        <v>0</v>
      </c>
      <c r="DG14" s="2">
        <v>7.2693906230899996E-2</v>
      </c>
      <c r="DH14" s="7">
        <f t="shared" si="0"/>
        <v>7.2693906230899996E-2</v>
      </c>
      <c r="DI14" s="6">
        <f t="shared" si="12"/>
        <v>0.80348943985307619</v>
      </c>
      <c r="DJ14" s="5">
        <f t="shared" si="7"/>
        <v>2544.2867180814997</v>
      </c>
      <c r="DK14" s="5">
        <f t="shared" si="8"/>
        <v>1.5</v>
      </c>
      <c r="DL14" s="10">
        <f t="shared" si="9"/>
        <v>4749.8198331270059</v>
      </c>
      <c r="DM14">
        <f>COUNTIF('Impacted Properties'!$A$1:$A$30,Export_Output_Red_A_3!R14)</f>
        <v>0</v>
      </c>
      <c r="DN14" s="10">
        <f t="shared" si="10"/>
        <v>11000</v>
      </c>
      <c r="DO14" s="10">
        <f t="shared" si="11"/>
        <v>15800</v>
      </c>
    </row>
    <row r="15" spans="1:119" ht="28.8" x14ac:dyDescent="0.3">
      <c r="A15" s="1">
        <v>154524</v>
      </c>
      <c r="B15" s="2">
        <v>1169951</v>
      </c>
      <c r="C15" s="1" t="s">
        <v>300</v>
      </c>
      <c r="D15" s="4">
        <v>39005</v>
      </c>
      <c r="H15" s="2">
        <v>77094.269136799994</v>
      </c>
      <c r="I15" s="2">
        <v>1119.88602479</v>
      </c>
      <c r="J15" s="2">
        <v>84468.5390625</v>
      </c>
      <c r="K15" s="2">
        <v>1171.7802119800001</v>
      </c>
      <c r="P15" s="1" t="s">
        <v>301</v>
      </c>
      <c r="Q15" s="1">
        <v>59794</v>
      </c>
      <c r="R15" s="1">
        <v>1169951</v>
      </c>
      <c r="S15" s="1" t="s">
        <v>300</v>
      </c>
      <c r="T15" s="1" t="s">
        <v>302</v>
      </c>
      <c r="U15" s="1" t="s">
        <v>114</v>
      </c>
      <c r="V15" s="2">
        <v>100</v>
      </c>
      <c r="W15" s="1" t="s">
        <v>303</v>
      </c>
      <c r="Y15" s="1" t="s">
        <v>304</v>
      </c>
      <c r="AA15" s="1" t="s">
        <v>305</v>
      </c>
      <c r="AB15" s="1" t="s">
        <v>117</v>
      </c>
      <c r="AC15" s="1" t="s">
        <v>306</v>
      </c>
      <c r="AD15" s="1" t="s">
        <v>119</v>
      </c>
      <c r="AE15" s="1" t="s">
        <v>240</v>
      </c>
      <c r="AF15" s="1" t="s">
        <v>241</v>
      </c>
      <c r="AG15" s="1" t="s">
        <v>242</v>
      </c>
      <c r="AH15" s="1" t="s">
        <v>143</v>
      </c>
      <c r="AI15" s="1" t="s">
        <v>307</v>
      </c>
      <c r="AJ15" s="1" t="s">
        <v>308</v>
      </c>
      <c r="AL15" s="1" t="s">
        <v>244</v>
      </c>
      <c r="AM15" s="1">
        <v>0</v>
      </c>
      <c r="AN15" s="2">
        <v>0</v>
      </c>
      <c r="AO15" s="1" t="s">
        <v>309</v>
      </c>
      <c r="AP15" s="1" t="s">
        <v>246</v>
      </c>
      <c r="AQ15" s="1" t="s">
        <v>247</v>
      </c>
      <c r="AR15" s="1" t="s">
        <v>248</v>
      </c>
      <c r="AS15" s="1" t="s">
        <v>176</v>
      </c>
      <c r="AT15" s="1" t="s">
        <v>117</v>
      </c>
      <c r="AU15" s="1" t="s">
        <v>249</v>
      </c>
      <c r="AV15" s="3" t="s">
        <v>310</v>
      </c>
      <c r="AX15" s="1" t="s">
        <v>197</v>
      </c>
      <c r="BA15" s="1" t="s">
        <v>198</v>
      </c>
      <c r="BF15" s="1" t="s">
        <v>268</v>
      </c>
      <c r="BG15" s="2">
        <v>2.5</v>
      </c>
      <c r="BH15" s="2">
        <v>0</v>
      </c>
      <c r="BI15" s="2">
        <v>108900</v>
      </c>
      <c r="BJ15" s="2">
        <v>108900</v>
      </c>
      <c r="BK15" s="2">
        <v>0</v>
      </c>
      <c r="BL15" s="1" t="s">
        <v>240</v>
      </c>
      <c r="BM15" s="1" t="s">
        <v>311</v>
      </c>
      <c r="BP15" s="1" t="s">
        <v>141</v>
      </c>
      <c r="BQ15" s="1" t="s">
        <v>257</v>
      </c>
      <c r="BR15" s="1">
        <v>0</v>
      </c>
      <c r="BS15" s="1">
        <v>0</v>
      </c>
      <c r="BU15" s="1" t="s">
        <v>311</v>
      </c>
      <c r="BX15" s="1">
        <v>0</v>
      </c>
      <c r="BY15" s="1">
        <v>0</v>
      </c>
      <c r="BZ15" s="2">
        <v>0</v>
      </c>
      <c r="CA15" s="1" t="s">
        <v>145</v>
      </c>
      <c r="CC15" s="1" t="s">
        <v>146</v>
      </c>
      <c r="CD15" s="1">
        <v>2019</v>
      </c>
      <c r="CE15" s="2">
        <v>0</v>
      </c>
      <c r="CF15" s="2">
        <v>0</v>
      </c>
      <c r="CG15" s="2">
        <v>0</v>
      </c>
      <c r="CH15" s="2">
        <v>0</v>
      </c>
      <c r="CI15" s="2">
        <v>0</v>
      </c>
      <c r="CJ15" s="2">
        <v>0</v>
      </c>
      <c r="CK15" s="2">
        <v>0</v>
      </c>
      <c r="CL15" s="2">
        <v>0</v>
      </c>
      <c r="CM15" s="2">
        <v>0</v>
      </c>
      <c r="CN15" s="2">
        <v>0</v>
      </c>
      <c r="CO15" s="2">
        <v>0</v>
      </c>
      <c r="CP15" s="1">
        <v>2018</v>
      </c>
      <c r="CQ15" s="6">
        <v>0</v>
      </c>
      <c r="CR15" s="6">
        <v>0</v>
      </c>
      <c r="CS15" s="6">
        <v>0</v>
      </c>
      <c r="CT15" s="6">
        <v>353925</v>
      </c>
      <c r="CU15" s="6">
        <v>0</v>
      </c>
      <c r="CV15" s="6">
        <v>0</v>
      </c>
      <c r="CW15" s="6">
        <v>353925</v>
      </c>
      <c r="CX15" s="6">
        <v>0</v>
      </c>
      <c r="CY15" s="6">
        <v>353925</v>
      </c>
      <c r="CZ15" s="6">
        <v>0</v>
      </c>
      <c r="DA15" s="6">
        <v>353925</v>
      </c>
      <c r="DB15" s="1">
        <v>0</v>
      </c>
      <c r="DC15" s="1">
        <v>0</v>
      </c>
      <c r="DF15" s="2">
        <v>0</v>
      </c>
      <c r="DG15" s="2">
        <v>1.1897929700000001</v>
      </c>
      <c r="DH15" s="7">
        <f t="shared" si="0"/>
        <v>0.47591718800000005</v>
      </c>
      <c r="DI15" s="6">
        <f t="shared" si="12"/>
        <v>3.25</v>
      </c>
      <c r="DJ15" s="5">
        <f t="shared" si="7"/>
        <v>168438.99076290001</v>
      </c>
      <c r="DK15" s="5">
        <f t="shared" si="8"/>
        <v>4.3875000000000002</v>
      </c>
      <c r="DL15" s="10">
        <f t="shared" si="9"/>
        <v>227392.63752991502</v>
      </c>
      <c r="DM15">
        <f>COUNTIF('Impacted Properties'!$A$1:$A$30,Export_Output_Red_A_3!R15)</f>
        <v>1</v>
      </c>
      <c r="DN15" s="10">
        <f t="shared" si="10"/>
        <v>67000</v>
      </c>
      <c r="DO15" s="10">
        <f t="shared" si="11"/>
        <v>0</v>
      </c>
    </row>
    <row r="16" spans="1:119" ht="28.8" x14ac:dyDescent="0.3">
      <c r="A16" s="1">
        <v>278736</v>
      </c>
      <c r="B16" s="2">
        <v>1169979</v>
      </c>
      <c r="C16" s="1" t="s">
        <v>312</v>
      </c>
      <c r="D16" s="4">
        <v>39005</v>
      </c>
      <c r="H16" s="2">
        <v>32280.927027400001</v>
      </c>
      <c r="I16" s="2">
        <v>731.20807026</v>
      </c>
      <c r="J16" s="2">
        <v>32280.9238281</v>
      </c>
      <c r="K16" s="2">
        <v>731.20807026</v>
      </c>
      <c r="P16" s="1" t="s">
        <v>313</v>
      </c>
      <c r="Q16" s="1">
        <v>59795</v>
      </c>
      <c r="R16" s="1">
        <v>1169979</v>
      </c>
      <c r="S16" s="1" t="s">
        <v>312</v>
      </c>
      <c r="T16" s="1" t="s">
        <v>314</v>
      </c>
      <c r="U16" s="1" t="s">
        <v>114</v>
      </c>
      <c r="V16" s="2">
        <v>100</v>
      </c>
      <c r="Y16" s="1" t="s">
        <v>315</v>
      </c>
      <c r="AA16" s="1" t="s">
        <v>316</v>
      </c>
      <c r="AB16" s="1" t="s">
        <v>117</v>
      </c>
      <c r="AC16" s="1" t="s">
        <v>317</v>
      </c>
      <c r="AD16" s="1" t="s">
        <v>119</v>
      </c>
      <c r="AE16" s="1" t="s">
        <v>240</v>
      </c>
      <c r="AF16" s="1" t="s">
        <v>241</v>
      </c>
      <c r="AG16" s="1" t="s">
        <v>242</v>
      </c>
      <c r="AH16" s="1" t="s">
        <v>143</v>
      </c>
      <c r="AI16" s="1" t="s">
        <v>318</v>
      </c>
      <c r="AJ16" s="1" t="s">
        <v>319</v>
      </c>
      <c r="AL16" s="1" t="s">
        <v>244</v>
      </c>
      <c r="AM16" s="1">
        <v>0</v>
      </c>
      <c r="AN16" s="2">
        <v>0</v>
      </c>
      <c r="AO16" s="1" t="s">
        <v>320</v>
      </c>
      <c r="AP16" s="1" t="s">
        <v>246</v>
      </c>
      <c r="AQ16" s="1" t="s">
        <v>247</v>
      </c>
      <c r="AR16" s="1" t="s">
        <v>248</v>
      </c>
      <c r="AS16" s="1" t="s">
        <v>176</v>
      </c>
      <c r="AT16" s="1" t="s">
        <v>117</v>
      </c>
      <c r="AU16" s="1" t="s">
        <v>249</v>
      </c>
      <c r="AV16" s="3" t="s">
        <v>321</v>
      </c>
      <c r="AX16" s="1" t="s">
        <v>197</v>
      </c>
      <c r="BA16" s="1" t="s">
        <v>198</v>
      </c>
      <c r="BD16" s="1" t="s">
        <v>322</v>
      </c>
      <c r="BE16" s="4">
        <v>41444</v>
      </c>
      <c r="BF16" s="1" t="s">
        <v>137</v>
      </c>
      <c r="BG16" s="2">
        <v>0.73899999999999999</v>
      </c>
      <c r="BH16" s="2">
        <v>0</v>
      </c>
      <c r="BI16" s="2">
        <v>32190.84</v>
      </c>
      <c r="BJ16" s="2">
        <v>32190.84</v>
      </c>
      <c r="BK16" s="2">
        <v>3534</v>
      </c>
      <c r="BL16" s="1" t="s">
        <v>253</v>
      </c>
      <c r="BM16" s="1" t="s">
        <v>254</v>
      </c>
      <c r="BN16" s="1" t="s">
        <v>323</v>
      </c>
      <c r="BO16" s="1" t="s">
        <v>256</v>
      </c>
      <c r="BP16" s="1" t="s">
        <v>141</v>
      </c>
      <c r="BQ16" s="1" t="s">
        <v>257</v>
      </c>
      <c r="BR16" s="1">
        <v>2013</v>
      </c>
      <c r="BS16" s="1">
        <v>2012</v>
      </c>
      <c r="BU16" s="1" t="s">
        <v>254</v>
      </c>
      <c r="BX16" s="1">
        <v>1</v>
      </c>
      <c r="BY16" s="1">
        <v>0</v>
      </c>
      <c r="BZ16" s="2">
        <v>100</v>
      </c>
      <c r="CA16" s="1" t="s">
        <v>145</v>
      </c>
      <c r="CC16" s="1" t="s">
        <v>146</v>
      </c>
      <c r="CD16" s="1">
        <v>2019</v>
      </c>
      <c r="CE16" s="2">
        <v>0</v>
      </c>
      <c r="CF16" s="2">
        <v>0</v>
      </c>
      <c r="CG16" s="2">
        <v>0</v>
      </c>
      <c r="CH16" s="2">
        <v>0</v>
      </c>
      <c r="CI16" s="2">
        <v>0</v>
      </c>
      <c r="CJ16" s="2">
        <v>0</v>
      </c>
      <c r="CK16" s="2">
        <v>0</v>
      </c>
      <c r="CL16" s="2">
        <v>0</v>
      </c>
      <c r="CM16" s="2">
        <v>0</v>
      </c>
      <c r="CN16" s="2">
        <v>0</v>
      </c>
      <c r="CO16" s="2">
        <v>0</v>
      </c>
      <c r="CP16" s="1">
        <v>2018</v>
      </c>
      <c r="CQ16" s="6">
        <v>0</v>
      </c>
      <c r="CR16" s="6">
        <v>41004</v>
      </c>
      <c r="CS16" s="6">
        <v>0</v>
      </c>
      <c r="CT16" s="6">
        <v>128763</v>
      </c>
      <c r="CU16" s="6">
        <v>0</v>
      </c>
      <c r="CV16" s="6">
        <v>0</v>
      </c>
      <c r="CW16" s="6">
        <v>169767</v>
      </c>
      <c r="CX16" s="6">
        <v>0</v>
      </c>
      <c r="CY16" s="6">
        <v>169767</v>
      </c>
      <c r="CZ16" s="6">
        <v>0</v>
      </c>
      <c r="DA16" s="6">
        <v>169767</v>
      </c>
      <c r="DB16" s="1">
        <v>0</v>
      </c>
      <c r="DC16" s="1">
        <v>0</v>
      </c>
      <c r="DF16" s="2">
        <v>0</v>
      </c>
      <c r="DG16" s="2">
        <v>0.59131011564199998</v>
      </c>
      <c r="DH16" s="7">
        <f t="shared" si="0"/>
        <v>0.80014900628146146</v>
      </c>
      <c r="DI16" s="6">
        <f t="shared" si="12"/>
        <v>3.9999888166944384</v>
      </c>
      <c r="DJ16" s="5">
        <f t="shared" si="7"/>
        <v>103029.58649581982</v>
      </c>
      <c r="DK16" s="5">
        <f t="shared" si="8"/>
        <v>5.3999849025374917</v>
      </c>
      <c r="DL16" s="10">
        <f t="shared" si="9"/>
        <v>139089.94176935675</v>
      </c>
      <c r="DM16">
        <f>COUNTIF('Impacted Properties'!$A$1:$A$30,Export_Output_Red_A_3!R16)</f>
        <v>0</v>
      </c>
      <c r="DN16" s="10">
        <f t="shared" si="10"/>
        <v>67000</v>
      </c>
      <c r="DO16" s="10">
        <f t="shared" si="11"/>
        <v>206100</v>
      </c>
    </row>
    <row r="17" spans="1:119" ht="28.8" x14ac:dyDescent="0.3">
      <c r="A17" s="1">
        <v>196054</v>
      </c>
      <c r="B17" s="2">
        <v>1169997</v>
      </c>
      <c r="C17" s="1" t="s">
        <v>324</v>
      </c>
      <c r="D17" s="4">
        <v>39005</v>
      </c>
      <c r="H17" s="2">
        <v>45892.146907399998</v>
      </c>
      <c r="I17" s="2">
        <v>948.99150413999996</v>
      </c>
      <c r="J17" s="2">
        <v>45972.8398438</v>
      </c>
      <c r="K17" s="2">
        <v>949.52474829000005</v>
      </c>
      <c r="P17" s="1" t="s">
        <v>325</v>
      </c>
      <c r="Q17" s="1">
        <v>59796</v>
      </c>
      <c r="R17" s="1">
        <v>1169997</v>
      </c>
      <c r="S17" s="1" t="s">
        <v>324</v>
      </c>
      <c r="T17" s="1" t="s">
        <v>326</v>
      </c>
      <c r="U17" s="1" t="s">
        <v>114</v>
      </c>
      <c r="V17" s="2">
        <v>100</v>
      </c>
      <c r="Y17" s="1" t="s">
        <v>327</v>
      </c>
      <c r="AA17" s="1" t="s">
        <v>176</v>
      </c>
      <c r="AB17" s="1" t="s">
        <v>117</v>
      </c>
      <c r="AC17" s="1" t="s">
        <v>328</v>
      </c>
      <c r="AD17" s="1" t="s">
        <v>119</v>
      </c>
      <c r="AE17" s="1" t="s">
        <v>240</v>
      </c>
      <c r="AF17" s="1" t="s">
        <v>241</v>
      </c>
      <c r="AG17" s="1" t="s">
        <v>242</v>
      </c>
      <c r="AH17" s="1" t="s">
        <v>143</v>
      </c>
      <c r="AI17" s="1" t="s">
        <v>329</v>
      </c>
      <c r="AJ17" s="1" t="s">
        <v>330</v>
      </c>
      <c r="AL17" s="1" t="s">
        <v>244</v>
      </c>
      <c r="AM17" s="1">
        <v>0</v>
      </c>
      <c r="AN17" s="2">
        <v>0</v>
      </c>
      <c r="AO17" s="1" t="s">
        <v>331</v>
      </c>
      <c r="AQ17" s="1" t="s">
        <v>278</v>
      </c>
      <c r="AS17" s="1" t="s">
        <v>176</v>
      </c>
      <c r="AT17" s="1" t="s">
        <v>117</v>
      </c>
      <c r="AU17" s="1" t="s">
        <v>279</v>
      </c>
      <c r="AV17" s="3" t="s">
        <v>332</v>
      </c>
      <c r="AX17" s="1" t="s">
        <v>197</v>
      </c>
      <c r="BA17" s="1" t="s">
        <v>198</v>
      </c>
      <c r="BD17" s="1" t="s">
        <v>136</v>
      </c>
      <c r="BF17" s="1" t="s">
        <v>199</v>
      </c>
      <c r="BG17" s="2">
        <v>1.02</v>
      </c>
      <c r="BH17" s="2">
        <v>0</v>
      </c>
      <c r="BI17" s="2">
        <v>44431</v>
      </c>
      <c r="BJ17" s="2">
        <v>44431</v>
      </c>
      <c r="BK17" s="2">
        <v>0</v>
      </c>
      <c r="BL17" s="1" t="s">
        <v>240</v>
      </c>
      <c r="BM17" s="1" t="s">
        <v>311</v>
      </c>
      <c r="BP17" s="1" t="s">
        <v>141</v>
      </c>
      <c r="BQ17" s="1" t="s">
        <v>257</v>
      </c>
      <c r="BR17" s="1">
        <v>0</v>
      </c>
      <c r="BS17" s="1">
        <v>0</v>
      </c>
      <c r="BU17" s="1" t="s">
        <v>311</v>
      </c>
      <c r="BX17" s="1">
        <v>0</v>
      </c>
      <c r="BY17" s="1">
        <v>0</v>
      </c>
      <c r="BZ17" s="2">
        <v>0</v>
      </c>
      <c r="CA17" s="1" t="s">
        <v>145</v>
      </c>
      <c r="CC17" s="1" t="s">
        <v>146</v>
      </c>
      <c r="CD17" s="1">
        <v>2019</v>
      </c>
      <c r="CE17" s="2">
        <v>0</v>
      </c>
      <c r="CF17" s="2">
        <v>0</v>
      </c>
      <c r="CG17" s="2">
        <v>0</v>
      </c>
      <c r="CH17" s="2">
        <v>0</v>
      </c>
      <c r="CI17" s="2">
        <v>0</v>
      </c>
      <c r="CJ17" s="2">
        <v>0</v>
      </c>
      <c r="CK17" s="2">
        <v>0</v>
      </c>
      <c r="CL17" s="2">
        <v>0</v>
      </c>
      <c r="CM17" s="2">
        <v>0</v>
      </c>
      <c r="CN17" s="2">
        <v>0</v>
      </c>
      <c r="CO17" s="2">
        <v>0</v>
      </c>
      <c r="CP17" s="1">
        <v>2018</v>
      </c>
      <c r="CQ17" s="6">
        <v>0</v>
      </c>
      <c r="CR17" s="6">
        <v>0</v>
      </c>
      <c r="CS17" s="6">
        <v>0</v>
      </c>
      <c r="CT17" s="6">
        <v>166616</v>
      </c>
      <c r="CU17" s="6">
        <v>0</v>
      </c>
      <c r="CV17" s="6">
        <v>0</v>
      </c>
      <c r="CW17" s="6">
        <v>166616</v>
      </c>
      <c r="CX17" s="6">
        <v>0</v>
      </c>
      <c r="CY17" s="6">
        <v>166616</v>
      </c>
      <c r="CZ17" s="6">
        <v>0</v>
      </c>
      <c r="DA17" s="6">
        <v>166616</v>
      </c>
      <c r="DB17" s="1">
        <v>0</v>
      </c>
      <c r="DC17" s="1">
        <v>0</v>
      </c>
      <c r="DF17" s="2">
        <v>0</v>
      </c>
      <c r="DG17" s="2">
        <v>1.0248572494999999</v>
      </c>
      <c r="DH17" s="7">
        <f t="shared" si="0"/>
        <v>1</v>
      </c>
      <c r="DI17" s="6">
        <f t="shared" si="12"/>
        <v>3.7499943732979224</v>
      </c>
      <c r="DJ17" s="5">
        <f t="shared" si="7"/>
        <v>167410.18051419195</v>
      </c>
      <c r="DK17" s="5">
        <f t="shared" si="8"/>
        <v>5.0624924039521959</v>
      </c>
      <c r="DL17" s="10">
        <f t="shared" si="9"/>
        <v>226003.74369415917</v>
      </c>
      <c r="DM17">
        <f>COUNTIF('Impacted Properties'!$A$1:$A$30,Export_Output_Red_A_3!R17)</f>
        <v>1</v>
      </c>
      <c r="DN17" s="10">
        <f t="shared" si="10"/>
        <v>67000</v>
      </c>
      <c r="DO17" s="10">
        <f t="shared" si="11"/>
        <v>0</v>
      </c>
    </row>
    <row r="18" spans="1:119" ht="28.8" x14ac:dyDescent="0.3">
      <c r="A18" s="1">
        <v>242202</v>
      </c>
      <c r="B18" s="2">
        <v>1170020</v>
      </c>
      <c r="C18" s="1" t="s">
        <v>333</v>
      </c>
      <c r="D18" s="4">
        <v>39005</v>
      </c>
      <c r="H18" s="2">
        <v>32940.865950200001</v>
      </c>
      <c r="I18" s="2">
        <v>735.11057118999997</v>
      </c>
      <c r="J18" s="2">
        <v>34599.9296875</v>
      </c>
      <c r="K18" s="2">
        <v>746.90637389000005</v>
      </c>
      <c r="P18" s="1" t="s">
        <v>334</v>
      </c>
      <c r="Q18" s="1">
        <v>59798</v>
      </c>
      <c r="R18" s="1">
        <v>1170020</v>
      </c>
      <c r="S18" s="1" t="s">
        <v>333</v>
      </c>
      <c r="T18" s="1" t="s">
        <v>335</v>
      </c>
      <c r="U18" s="1" t="s">
        <v>114</v>
      </c>
      <c r="V18" s="2">
        <v>100</v>
      </c>
      <c r="W18" s="1" t="s">
        <v>336</v>
      </c>
      <c r="Y18" s="1" t="s">
        <v>337</v>
      </c>
      <c r="AA18" s="1" t="s">
        <v>338</v>
      </c>
      <c r="AB18" s="1" t="s">
        <v>117</v>
      </c>
      <c r="AC18" s="1" t="s">
        <v>339</v>
      </c>
      <c r="AD18" s="1" t="s">
        <v>119</v>
      </c>
      <c r="AE18" s="1" t="s">
        <v>240</v>
      </c>
      <c r="AF18" s="1" t="s">
        <v>241</v>
      </c>
      <c r="AG18" s="1" t="s">
        <v>242</v>
      </c>
      <c r="AH18" s="1" t="s">
        <v>143</v>
      </c>
      <c r="AI18" s="1" t="s">
        <v>340</v>
      </c>
      <c r="AJ18" s="1" t="s">
        <v>341</v>
      </c>
      <c r="AL18" s="1" t="s">
        <v>244</v>
      </c>
      <c r="AM18" s="1">
        <v>0</v>
      </c>
      <c r="AN18" s="2">
        <v>0</v>
      </c>
      <c r="AO18" s="1" t="s">
        <v>342</v>
      </c>
      <c r="AP18" s="1" t="s">
        <v>246</v>
      </c>
      <c r="AQ18" s="1" t="s">
        <v>247</v>
      </c>
      <c r="AR18" s="1" t="s">
        <v>248</v>
      </c>
      <c r="AS18" s="1" t="s">
        <v>176</v>
      </c>
      <c r="AT18" s="1" t="s">
        <v>117</v>
      </c>
      <c r="AU18" s="1" t="s">
        <v>249</v>
      </c>
      <c r="AV18" s="3" t="s">
        <v>343</v>
      </c>
      <c r="AX18" s="1" t="s">
        <v>197</v>
      </c>
      <c r="BA18" s="1" t="s">
        <v>198</v>
      </c>
      <c r="BD18" s="1" t="s">
        <v>344</v>
      </c>
      <c r="BE18" s="4">
        <v>42537</v>
      </c>
      <c r="BF18" s="1" t="s">
        <v>345</v>
      </c>
      <c r="BG18" s="2">
        <v>0.78800000000000003</v>
      </c>
      <c r="BH18" s="2">
        <v>0</v>
      </c>
      <c r="BI18" s="2">
        <v>34325.279999999999</v>
      </c>
      <c r="BJ18" s="2">
        <v>34325.279999999999</v>
      </c>
      <c r="BK18" s="2">
        <v>4676</v>
      </c>
      <c r="BL18" s="1" t="s">
        <v>253</v>
      </c>
      <c r="BM18" s="1" t="s">
        <v>254</v>
      </c>
      <c r="BN18" s="1" t="s">
        <v>346</v>
      </c>
      <c r="BO18" s="1" t="s">
        <v>256</v>
      </c>
      <c r="BP18" s="1" t="s">
        <v>141</v>
      </c>
      <c r="BQ18" s="1" t="s">
        <v>257</v>
      </c>
      <c r="BR18" s="1">
        <v>2005</v>
      </c>
      <c r="BS18" s="1">
        <v>2003</v>
      </c>
      <c r="BU18" s="1" t="s">
        <v>254</v>
      </c>
      <c r="BX18" s="1">
        <v>1</v>
      </c>
      <c r="BY18" s="1">
        <v>0</v>
      </c>
      <c r="BZ18" s="2">
        <v>100</v>
      </c>
      <c r="CA18" s="1" t="s">
        <v>145</v>
      </c>
      <c r="CC18" s="1" t="s">
        <v>146</v>
      </c>
      <c r="CD18" s="1">
        <v>2019</v>
      </c>
      <c r="CE18" s="2">
        <v>0</v>
      </c>
      <c r="CF18" s="2">
        <v>0</v>
      </c>
      <c r="CG18" s="2">
        <v>0</v>
      </c>
      <c r="CH18" s="2">
        <v>0</v>
      </c>
      <c r="CI18" s="2">
        <v>0</v>
      </c>
      <c r="CJ18" s="2">
        <v>0</v>
      </c>
      <c r="CK18" s="2">
        <v>0</v>
      </c>
      <c r="CL18" s="2">
        <v>0</v>
      </c>
      <c r="CM18" s="2">
        <v>0</v>
      </c>
      <c r="CN18" s="2">
        <v>0</v>
      </c>
      <c r="CO18" s="2">
        <v>0</v>
      </c>
      <c r="CP18" s="1">
        <v>2018</v>
      </c>
      <c r="CQ18" s="6">
        <v>0</v>
      </c>
      <c r="CR18" s="6">
        <v>40256</v>
      </c>
      <c r="CS18" s="6">
        <v>0</v>
      </c>
      <c r="CT18" s="6">
        <v>120138</v>
      </c>
      <c r="CU18" s="6">
        <v>0</v>
      </c>
      <c r="CV18" s="6">
        <v>0</v>
      </c>
      <c r="CW18" s="6">
        <v>160394</v>
      </c>
      <c r="CX18" s="6">
        <v>0</v>
      </c>
      <c r="CY18" s="6">
        <v>160394</v>
      </c>
      <c r="CZ18" s="6">
        <v>0</v>
      </c>
      <c r="DA18" s="6">
        <v>160394</v>
      </c>
      <c r="DB18" s="1">
        <v>0</v>
      </c>
      <c r="DC18" s="1">
        <v>0</v>
      </c>
      <c r="DF18" s="2">
        <v>0</v>
      </c>
      <c r="DG18" s="2">
        <v>0.76719479959400005</v>
      </c>
      <c r="DH18" s="7">
        <f t="shared" si="0"/>
        <v>0.97359746141370573</v>
      </c>
      <c r="DI18" s="6">
        <f t="shared" si="12"/>
        <v>3.4999860161373775</v>
      </c>
      <c r="DJ18" s="5">
        <f t="shared" si="7"/>
        <v>116966.05181931978</v>
      </c>
      <c r="DK18" s="5">
        <f t="shared" si="8"/>
        <v>4.7249811217854596</v>
      </c>
      <c r="DL18" s="10">
        <f t="shared" si="9"/>
        <v>157904.16995608169</v>
      </c>
      <c r="DM18">
        <f>COUNTIF('Impacted Properties'!$A$1:$A$30,Export_Output_Red_A_3!R18)</f>
        <v>1</v>
      </c>
      <c r="DN18" s="10">
        <f t="shared" si="10"/>
        <v>67000</v>
      </c>
      <c r="DO18" s="10">
        <f t="shared" si="11"/>
        <v>0</v>
      </c>
    </row>
    <row r="19" spans="1:119" ht="28.8" x14ac:dyDescent="0.3">
      <c r="A19" s="1">
        <v>226262</v>
      </c>
      <c r="B19" s="2">
        <v>1170039</v>
      </c>
      <c r="C19" s="1" t="s">
        <v>347</v>
      </c>
      <c r="D19" s="4">
        <v>39005</v>
      </c>
      <c r="H19" s="2">
        <v>31368.3205886</v>
      </c>
      <c r="I19" s="2">
        <v>730.16695297000001</v>
      </c>
      <c r="J19" s="2">
        <v>28723.7324219</v>
      </c>
      <c r="K19" s="2">
        <v>692.18234310000003</v>
      </c>
      <c r="P19" s="1" t="s">
        <v>348</v>
      </c>
      <c r="Q19" s="1">
        <v>59799</v>
      </c>
      <c r="R19" s="1">
        <v>1170039</v>
      </c>
      <c r="S19" s="1" t="s">
        <v>347</v>
      </c>
      <c r="T19" s="1" t="s">
        <v>349</v>
      </c>
      <c r="U19" s="1" t="s">
        <v>114</v>
      </c>
      <c r="V19" s="2">
        <v>100</v>
      </c>
      <c r="W19" s="1" t="s">
        <v>350</v>
      </c>
      <c r="Y19" s="1" t="s">
        <v>351</v>
      </c>
      <c r="AA19" s="1" t="s">
        <v>116</v>
      </c>
      <c r="AB19" s="1" t="s">
        <v>117</v>
      </c>
      <c r="AC19" s="1" t="s">
        <v>352</v>
      </c>
      <c r="AD19" s="1" t="s">
        <v>119</v>
      </c>
      <c r="AE19" s="1" t="s">
        <v>240</v>
      </c>
      <c r="AF19" s="1" t="s">
        <v>241</v>
      </c>
      <c r="AG19" s="1" t="s">
        <v>242</v>
      </c>
      <c r="AH19" s="1" t="s">
        <v>143</v>
      </c>
      <c r="AI19" s="1" t="s">
        <v>353</v>
      </c>
      <c r="AJ19" s="1" t="s">
        <v>354</v>
      </c>
      <c r="AL19" s="1" t="s">
        <v>244</v>
      </c>
      <c r="AM19" s="1">
        <v>0</v>
      </c>
      <c r="AN19" s="2">
        <v>0</v>
      </c>
      <c r="AO19" s="1" t="s">
        <v>355</v>
      </c>
      <c r="AP19" s="1" t="s">
        <v>246</v>
      </c>
      <c r="AQ19" s="1" t="s">
        <v>247</v>
      </c>
      <c r="AR19" s="1" t="s">
        <v>248</v>
      </c>
      <c r="AS19" s="1" t="s">
        <v>176</v>
      </c>
      <c r="AT19" s="1" t="s">
        <v>117</v>
      </c>
      <c r="AU19" s="1" t="s">
        <v>249</v>
      </c>
      <c r="AV19" s="3" t="s">
        <v>356</v>
      </c>
      <c r="AX19" s="1" t="s">
        <v>197</v>
      </c>
      <c r="BA19" s="1" t="s">
        <v>198</v>
      </c>
      <c r="BF19" s="1" t="s">
        <v>268</v>
      </c>
      <c r="BG19" s="2">
        <v>0.65039999999999998</v>
      </c>
      <c r="BH19" s="2">
        <v>0</v>
      </c>
      <c r="BI19" s="2">
        <v>28331</v>
      </c>
      <c r="BJ19" s="2">
        <v>28331</v>
      </c>
      <c r="BK19" s="2">
        <v>2282</v>
      </c>
      <c r="BL19" s="1" t="s">
        <v>357</v>
      </c>
      <c r="BM19" s="1" t="s">
        <v>358</v>
      </c>
      <c r="BN19" s="1" t="s">
        <v>359</v>
      </c>
      <c r="BO19" s="1" t="s">
        <v>360</v>
      </c>
      <c r="BP19" s="1" t="s">
        <v>141</v>
      </c>
      <c r="BQ19" s="1" t="s">
        <v>257</v>
      </c>
      <c r="BR19" s="1">
        <v>1980</v>
      </c>
      <c r="BS19" s="1">
        <v>1934</v>
      </c>
      <c r="BU19" s="1" t="s">
        <v>358</v>
      </c>
      <c r="BX19" s="1">
        <v>1</v>
      </c>
      <c r="BY19" s="1">
        <v>0</v>
      </c>
      <c r="BZ19" s="2">
        <v>100</v>
      </c>
      <c r="CA19" s="1" t="s">
        <v>145</v>
      </c>
      <c r="CC19" s="1" t="s">
        <v>146</v>
      </c>
      <c r="CD19" s="1">
        <v>2019</v>
      </c>
      <c r="CE19" s="2">
        <v>0</v>
      </c>
      <c r="CF19" s="2">
        <v>0</v>
      </c>
      <c r="CG19" s="2">
        <v>0</v>
      </c>
      <c r="CH19" s="2">
        <v>0</v>
      </c>
      <c r="CI19" s="2">
        <v>0</v>
      </c>
      <c r="CJ19" s="2">
        <v>0</v>
      </c>
      <c r="CK19" s="2">
        <v>0</v>
      </c>
      <c r="CL19" s="2">
        <v>0</v>
      </c>
      <c r="CM19" s="2">
        <v>0</v>
      </c>
      <c r="CN19" s="2">
        <v>0</v>
      </c>
      <c r="CO19" s="2">
        <v>0</v>
      </c>
      <c r="CP19" s="1">
        <v>2018</v>
      </c>
      <c r="CQ19" s="6">
        <v>0</v>
      </c>
      <c r="CR19" s="6">
        <v>18311</v>
      </c>
      <c r="CS19" s="6">
        <v>0</v>
      </c>
      <c r="CT19" s="6">
        <v>99159</v>
      </c>
      <c r="CU19" s="6">
        <v>0</v>
      </c>
      <c r="CV19" s="6">
        <v>0</v>
      </c>
      <c r="CW19" s="6">
        <v>117470</v>
      </c>
      <c r="CX19" s="6">
        <v>0</v>
      </c>
      <c r="CY19" s="6">
        <v>117470</v>
      </c>
      <c r="CZ19" s="6">
        <v>0</v>
      </c>
      <c r="DA19" s="6">
        <v>117470</v>
      </c>
      <c r="DB19" s="1">
        <v>0</v>
      </c>
      <c r="DC19" s="1">
        <v>0</v>
      </c>
      <c r="DF19" s="2">
        <v>0</v>
      </c>
      <c r="DG19" s="2">
        <v>0.64433280590700004</v>
      </c>
      <c r="DH19" s="7">
        <f t="shared" si="0"/>
        <v>0.99068642212801961</v>
      </c>
      <c r="DI19" s="6">
        <f t="shared" si="12"/>
        <v>3.5000176485122303</v>
      </c>
      <c r="DJ19" s="5">
        <f t="shared" si="7"/>
        <v>98235.474931792283</v>
      </c>
      <c r="DK19" s="5">
        <f t="shared" si="8"/>
        <v>4.7250238254915109</v>
      </c>
      <c r="DL19" s="10">
        <f t="shared" si="9"/>
        <v>132617.89115791957</v>
      </c>
      <c r="DM19">
        <f>COUNTIF('Impacted Properties'!$A$1:$A$30,Export_Output_Red_A_3!R19)</f>
        <v>1</v>
      </c>
      <c r="DN19" s="10">
        <f t="shared" si="10"/>
        <v>67000</v>
      </c>
      <c r="DO19" s="10">
        <f t="shared" si="11"/>
        <v>0</v>
      </c>
    </row>
    <row r="20" spans="1:119" ht="28.8" x14ac:dyDescent="0.3">
      <c r="A20" s="1">
        <v>35182</v>
      </c>
      <c r="B20" s="2">
        <v>1170048</v>
      </c>
      <c r="C20" s="1" t="s">
        <v>361</v>
      </c>
      <c r="D20" s="4">
        <v>39005</v>
      </c>
      <c r="H20" s="2">
        <v>26507.822311299999</v>
      </c>
      <c r="I20" s="2">
        <v>830.10931183000002</v>
      </c>
      <c r="J20" s="2">
        <v>28974.6855469</v>
      </c>
      <c r="K20" s="2">
        <v>833.60507937</v>
      </c>
      <c r="P20" s="1" t="s">
        <v>362</v>
      </c>
      <c r="Q20" s="1">
        <v>59800</v>
      </c>
      <c r="R20" s="1">
        <v>1170048</v>
      </c>
      <c r="S20" s="1" t="s">
        <v>361</v>
      </c>
      <c r="T20" s="1" t="s">
        <v>363</v>
      </c>
      <c r="U20" s="1" t="s">
        <v>114</v>
      </c>
      <c r="V20" s="2">
        <v>100</v>
      </c>
      <c r="Y20" s="1" t="s">
        <v>364</v>
      </c>
      <c r="AA20" s="1" t="s">
        <v>176</v>
      </c>
      <c r="AB20" s="1" t="s">
        <v>117</v>
      </c>
      <c r="AC20" s="1" t="s">
        <v>365</v>
      </c>
      <c r="AD20" s="1" t="s">
        <v>119</v>
      </c>
      <c r="AE20" s="1" t="s">
        <v>240</v>
      </c>
      <c r="AF20" s="1" t="s">
        <v>241</v>
      </c>
      <c r="AG20" s="1" t="s">
        <v>242</v>
      </c>
      <c r="AH20" s="1" t="s">
        <v>143</v>
      </c>
      <c r="AI20" s="1" t="s">
        <v>366</v>
      </c>
      <c r="AJ20" s="1" t="s">
        <v>367</v>
      </c>
      <c r="AL20" s="1" t="s">
        <v>244</v>
      </c>
      <c r="AM20" s="1">
        <v>0</v>
      </c>
      <c r="AN20" s="2">
        <v>0</v>
      </c>
      <c r="AO20" s="1" t="s">
        <v>368</v>
      </c>
      <c r="AQ20" s="1" t="s">
        <v>278</v>
      </c>
      <c r="AS20" s="1" t="s">
        <v>176</v>
      </c>
      <c r="AT20" s="1" t="s">
        <v>117</v>
      </c>
      <c r="AU20" s="1" t="s">
        <v>279</v>
      </c>
      <c r="AV20" s="3" t="s">
        <v>369</v>
      </c>
      <c r="AX20" s="1" t="s">
        <v>197</v>
      </c>
      <c r="BA20" s="1" t="s">
        <v>198</v>
      </c>
      <c r="BD20" s="1" t="s">
        <v>370</v>
      </c>
      <c r="BE20" s="4">
        <v>41880</v>
      </c>
      <c r="BF20" s="1" t="s">
        <v>137</v>
      </c>
      <c r="BG20" s="2">
        <v>0.56000000000000005</v>
      </c>
      <c r="BH20" s="2">
        <v>0</v>
      </c>
      <c r="BI20" s="2">
        <v>24394</v>
      </c>
      <c r="BJ20" s="2">
        <v>24393.599999999999</v>
      </c>
      <c r="BK20" s="2">
        <v>1116</v>
      </c>
      <c r="BL20" s="1" t="s">
        <v>297</v>
      </c>
      <c r="BM20" s="1" t="s">
        <v>298</v>
      </c>
      <c r="BN20" s="1" t="s">
        <v>299</v>
      </c>
      <c r="BP20" s="1" t="s">
        <v>141</v>
      </c>
      <c r="BQ20" s="1" t="s">
        <v>114</v>
      </c>
      <c r="BR20" s="1">
        <v>1960</v>
      </c>
      <c r="BS20" s="1">
        <v>1918</v>
      </c>
      <c r="BU20" s="1" t="s">
        <v>298</v>
      </c>
      <c r="BX20" s="1">
        <v>1</v>
      </c>
      <c r="BY20" s="1">
        <v>0</v>
      </c>
      <c r="BZ20" s="2">
        <v>100</v>
      </c>
      <c r="CA20" s="1" t="s">
        <v>145</v>
      </c>
      <c r="CC20" s="1" t="s">
        <v>146</v>
      </c>
      <c r="CD20" s="1">
        <v>2019</v>
      </c>
      <c r="CE20" s="2">
        <v>0</v>
      </c>
      <c r="CF20" s="2">
        <v>0</v>
      </c>
      <c r="CG20" s="2">
        <v>0</v>
      </c>
      <c r="CH20" s="2">
        <v>0</v>
      </c>
      <c r="CI20" s="2">
        <v>0</v>
      </c>
      <c r="CJ20" s="2">
        <v>0</v>
      </c>
      <c r="CK20" s="2">
        <v>0</v>
      </c>
      <c r="CL20" s="2">
        <v>0</v>
      </c>
      <c r="CM20" s="2">
        <v>0</v>
      </c>
      <c r="CN20" s="2">
        <v>0</v>
      </c>
      <c r="CO20" s="2">
        <v>0</v>
      </c>
      <c r="CP20" s="1">
        <v>2018</v>
      </c>
      <c r="CQ20" s="6">
        <v>21354</v>
      </c>
      <c r="CR20" s="6">
        <v>2086</v>
      </c>
      <c r="CS20" s="6">
        <v>0</v>
      </c>
      <c r="CT20" s="6">
        <v>19600</v>
      </c>
      <c r="CU20" s="6">
        <v>0</v>
      </c>
      <c r="CV20" s="6">
        <v>0</v>
      </c>
      <c r="CW20" s="6">
        <v>43040</v>
      </c>
      <c r="CX20" s="6">
        <v>0</v>
      </c>
      <c r="CY20" s="6">
        <v>43040</v>
      </c>
      <c r="CZ20" s="6">
        <v>0</v>
      </c>
      <c r="DA20" s="6">
        <v>43040</v>
      </c>
      <c r="DB20" s="1">
        <v>0</v>
      </c>
      <c r="DC20" s="1">
        <v>0</v>
      </c>
      <c r="DF20" s="2">
        <v>0</v>
      </c>
      <c r="DG20" s="2">
        <v>5.4634978900599998E-4</v>
      </c>
      <c r="DH20" s="7">
        <f t="shared" si="0"/>
        <v>9.7562462322499995E-4</v>
      </c>
      <c r="DI20" s="6">
        <f t="shared" si="12"/>
        <v>0.8034894398530763</v>
      </c>
      <c r="DJ20" s="5">
        <f t="shared" si="7"/>
        <v>19.122242615209998</v>
      </c>
      <c r="DK20" s="5">
        <f t="shared" si="8"/>
        <v>1.5</v>
      </c>
      <c r="DL20" s="10">
        <f t="shared" si="9"/>
        <v>35.698495213652038</v>
      </c>
      <c r="DM20">
        <f>COUNTIF('Impacted Properties'!$A$1:$A$30,Export_Output_Red_A_3!R20)</f>
        <v>0</v>
      </c>
      <c r="DN20" s="10">
        <f t="shared" si="10"/>
        <v>11000</v>
      </c>
      <c r="DO20" s="10">
        <f t="shared" si="11"/>
        <v>11100</v>
      </c>
    </row>
    <row r="21" spans="1:119" ht="28.8" x14ac:dyDescent="0.3">
      <c r="A21" s="1">
        <v>192369</v>
      </c>
      <c r="B21" s="2">
        <v>1170075</v>
      </c>
      <c r="C21" s="1" t="s">
        <v>371</v>
      </c>
      <c r="D21" s="4">
        <v>39005</v>
      </c>
      <c r="H21" s="2">
        <v>41003.658780500002</v>
      </c>
      <c r="I21" s="2">
        <v>813.00072150000005</v>
      </c>
      <c r="J21" s="2">
        <v>40242.8457031</v>
      </c>
      <c r="K21" s="2">
        <v>812.90567134000003</v>
      </c>
      <c r="P21" s="1" t="s">
        <v>372</v>
      </c>
      <c r="Q21" s="1">
        <v>59802</v>
      </c>
      <c r="R21" s="1">
        <v>1170075</v>
      </c>
      <c r="S21" s="1" t="s">
        <v>371</v>
      </c>
      <c r="T21" s="1" t="s">
        <v>373</v>
      </c>
      <c r="U21" s="1" t="s">
        <v>114</v>
      </c>
      <c r="V21" s="2">
        <v>100</v>
      </c>
      <c r="W21" s="1" t="s">
        <v>374</v>
      </c>
      <c r="Y21" s="1" t="s">
        <v>375</v>
      </c>
      <c r="AA21" s="1" t="s">
        <v>176</v>
      </c>
      <c r="AB21" s="1" t="s">
        <v>117</v>
      </c>
      <c r="AC21" s="1" t="s">
        <v>376</v>
      </c>
      <c r="AD21" s="1" t="s">
        <v>119</v>
      </c>
      <c r="AE21" s="1" t="s">
        <v>240</v>
      </c>
      <c r="AF21" s="1" t="s">
        <v>241</v>
      </c>
      <c r="AG21" s="1" t="s">
        <v>242</v>
      </c>
      <c r="AH21" s="1" t="s">
        <v>143</v>
      </c>
      <c r="AI21" s="1" t="s">
        <v>213</v>
      </c>
      <c r="AJ21" s="1" t="s">
        <v>377</v>
      </c>
      <c r="AL21" s="1" t="s">
        <v>244</v>
      </c>
      <c r="AM21" s="1">
        <v>0</v>
      </c>
      <c r="AN21" s="2">
        <v>0</v>
      </c>
      <c r="AO21" s="1" t="s">
        <v>378</v>
      </c>
      <c r="AP21" s="1" t="s">
        <v>246</v>
      </c>
      <c r="AQ21" s="1" t="s">
        <v>247</v>
      </c>
      <c r="AR21" s="1" t="s">
        <v>248</v>
      </c>
      <c r="AS21" s="1" t="s">
        <v>176</v>
      </c>
      <c r="AT21" s="1" t="s">
        <v>117</v>
      </c>
      <c r="AU21" s="1" t="s">
        <v>249</v>
      </c>
      <c r="AV21" s="3" t="s">
        <v>379</v>
      </c>
      <c r="AX21" s="1" t="s">
        <v>197</v>
      </c>
      <c r="AZ21" s="1" t="s">
        <v>380</v>
      </c>
      <c r="BA21" s="1" t="s">
        <v>198</v>
      </c>
      <c r="BD21" s="1" t="s">
        <v>136</v>
      </c>
      <c r="BF21" s="1" t="s">
        <v>199</v>
      </c>
      <c r="BG21" s="2">
        <v>0.89319999999999999</v>
      </c>
      <c r="BH21" s="2">
        <v>0</v>
      </c>
      <c r="BI21" s="2">
        <v>38908</v>
      </c>
      <c r="BJ21" s="2">
        <v>38908</v>
      </c>
      <c r="BK21" s="2">
        <v>2617</v>
      </c>
      <c r="BL21" s="1" t="s">
        <v>381</v>
      </c>
      <c r="BM21" s="1" t="s">
        <v>382</v>
      </c>
      <c r="BN21" s="1" t="s">
        <v>383</v>
      </c>
      <c r="BO21" s="1" t="s">
        <v>381</v>
      </c>
      <c r="BP21" s="1" t="s">
        <v>141</v>
      </c>
      <c r="BQ21" s="1" t="s">
        <v>257</v>
      </c>
      <c r="BR21" s="1">
        <v>1990</v>
      </c>
      <c r="BS21" s="1">
        <v>1990</v>
      </c>
      <c r="BU21" s="1" t="s">
        <v>358</v>
      </c>
      <c r="BX21" s="1">
        <v>1</v>
      </c>
      <c r="BY21" s="1">
        <v>0</v>
      </c>
      <c r="BZ21" s="2">
        <v>100</v>
      </c>
      <c r="CA21" s="1" t="s">
        <v>145</v>
      </c>
      <c r="CC21" s="1" t="s">
        <v>146</v>
      </c>
      <c r="CD21" s="1">
        <v>2019</v>
      </c>
      <c r="CE21" s="2">
        <v>0</v>
      </c>
      <c r="CF21" s="2">
        <v>0</v>
      </c>
      <c r="CG21" s="2">
        <v>0</v>
      </c>
      <c r="CH21" s="2">
        <v>0</v>
      </c>
      <c r="CI21" s="2">
        <v>0</v>
      </c>
      <c r="CJ21" s="2">
        <v>0</v>
      </c>
      <c r="CK21" s="2">
        <v>0</v>
      </c>
      <c r="CL21" s="2">
        <v>0</v>
      </c>
      <c r="CM21" s="2">
        <v>0</v>
      </c>
      <c r="CN21" s="2">
        <v>0</v>
      </c>
      <c r="CO21" s="2">
        <v>0</v>
      </c>
      <c r="CP21" s="1">
        <v>2018</v>
      </c>
      <c r="CQ21" s="6">
        <v>0</v>
      </c>
      <c r="CR21" s="6">
        <v>86358</v>
      </c>
      <c r="CS21" s="6">
        <v>0</v>
      </c>
      <c r="CT21" s="6">
        <v>116724</v>
      </c>
      <c r="CU21" s="6">
        <v>0</v>
      </c>
      <c r="CV21" s="6">
        <v>0</v>
      </c>
      <c r="CW21" s="6">
        <v>203082</v>
      </c>
      <c r="CX21" s="6">
        <v>0</v>
      </c>
      <c r="CY21" s="6">
        <v>203082</v>
      </c>
      <c r="CZ21" s="6">
        <v>0</v>
      </c>
      <c r="DA21" s="6">
        <v>203082</v>
      </c>
      <c r="DB21" s="1">
        <v>0</v>
      </c>
      <c r="DC21" s="1">
        <v>0</v>
      </c>
      <c r="DF21" s="2">
        <v>0</v>
      </c>
      <c r="DG21" s="2">
        <v>0.92204656800700002</v>
      </c>
      <c r="DH21" s="7">
        <f t="shared" si="0"/>
        <v>1</v>
      </c>
      <c r="DI21" s="6">
        <f t="shared" si="12"/>
        <v>3</v>
      </c>
      <c r="DJ21" s="5">
        <f t="shared" si="7"/>
        <v>120493.04550715476</v>
      </c>
      <c r="DK21" s="5">
        <f t="shared" si="8"/>
        <v>4.0500000000000007</v>
      </c>
      <c r="DL21" s="10">
        <f t="shared" si="9"/>
        <v>162665.61143465896</v>
      </c>
      <c r="DM21">
        <f>COUNTIF('Impacted Properties'!$A$1:$A$30,Export_Output_Red_A_3!R21)</f>
        <v>0</v>
      </c>
      <c r="DN21" s="10">
        <f t="shared" si="10"/>
        <v>67000</v>
      </c>
      <c r="DO21" s="10">
        <f t="shared" si="11"/>
        <v>229700</v>
      </c>
    </row>
    <row r="22" spans="1:119" ht="28.8" x14ac:dyDescent="0.3">
      <c r="A22" s="1">
        <v>61380</v>
      </c>
      <c r="B22" s="2">
        <v>1170084</v>
      </c>
      <c r="C22" s="1" t="s">
        <v>384</v>
      </c>
      <c r="D22" s="4">
        <v>39005</v>
      </c>
      <c r="H22" s="2">
        <v>30548.1228089</v>
      </c>
      <c r="I22" s="2">
        <v>779.61199684999997</v>
      </c>
      <c r="J22" s="2">
        <v>27168.1796875</v>
      </c>
      <c r="K22" s="2">
        <v>723.34375489000001</v>
      </c>
      <c r="P22" s="1" t="s">
        <v>385</v>
      </c>
      <c r="Q22" s="1">
        <v>59803</v>
      </c>
      <c r="R22" s="1">
        <v>1170084</v>
      </c>
      <c r="S22" s="1" t="s">
        <v>384</v>
      </c>
      <c r="T22" s="1" t="s">
        <v>386</v>
      </c>
      <c r="U22" s="1" t="s">
        <v>114</v>
      </c>
      <c r="V22" s="2">
        <v>100</v>
      </c>
      <c r="X22" s="1" t="s">
        <v>387</v>
      </c>
      <c r="Y22" s="1" t="s">
        <v>388</v>
      </c>
      <c r="AA22" s="1" t="s">
        <v>176</v>
      </c>
      <c r="AB22" s="1" t="s">
        <v>117</v>
      </c>
      <c r="AC22" s="1" t="s">
        <v>389</v>
      </c>
      <c r="AD22" s="1" t="s">
        <v>119</v>
      </c>
      <c r="AE22" s="1" t="s">
        <v>240</v>
      </c>
      <c r="AF22" s="1" t="s">
        <v>241</v>
      </c>
      <c r="AG22" s="1" t="s">
        <v>242</v>
      </c>
      <c r="AH22" s="1" t="s">
        <v>143</v>
      </c>
      <c r="AI22" s="1" t="s">
        <v>226</v>
      </c>
      <c r="AJ22" s="1" t="s">
        <v>390</v>
      </c>
      <c r="AL22" s="1" t="s">
        <v>244</v>
      </c>
      <c r="AM22" s="1">
        <v>0</v>
      </c>
      <c r="AN22" s="2">
        <v>0</v>
      </c>
      <c r="AO22" s="1" t="s">
        <v>391</v>
      </c>
      <c r="AP22" s="1" t="s">
        <v>246</v>
      </c>
      <c r="AQ22" s="1" t="s">
        <v>247</v>
      </c>
      <c r="AR22" s="1" t="s">
        <v>248</v>
      </c>
      <c r="AS22" s="1" t="s">
        <v>176</v>
      </c>
      <c r="AT22" s="1" t="s">
        <v>117</v>
      </c>
      <c r="AU22" s="1" t="s">
        <v>249</v>
      </c>
      <c r="AV22" s="3" t="s">
        <v>392</v>
      </c>
      <c r="AX22" s="1" t="s">
        <v>197</v>
      </c>
      <c r="BA22" s="1" t="s">
        <v>198</v>
      </c>
      <c r="BD22" s="1" t="s">
        <v>393</v>
      </c>
      <c r="BE22" s="4">
        <v>42453</v>
      </c>
      <c r="BF22" s="1" t="s">
        <v>137</v>
      </c>
      <c r="BG22" s="2">
        <v>0.97829999999999995</v>
      </c>
      <c r="BH22" s="2">
        <v>0</v>
      </c>
      <c r="BI22" s="2">
        <v>42615</v>
      </c>
      <c r="BJ22" s="2">
        <v>42614.75</v>
      </c>
      <c r="BK22" s="2">
        <v>1117</v>
      </c>
      <c r="BL22" s="1" t="s">
        <v>297</v>
      </c>
      <c r="BM22" s="1" t="s">
        <v>298</v>
      </c>
      <c r="BN22" s="1" t="s">
        <v>394</v>
      </c>
      <c r="BP22" s="1" t="s">
        <v>141</v>
      </c>
      <c r="BQ22" s="1" t="s">
        <v>114</v>
      </c>
      <c r="BR22" s="1">
        <v>1980</v>
      </c>
      <c r="BS22" s="1">
        <v>1942</v>
      </c>
      <c r="BU22" s="1" t="s">
        <v>298</v>
      </c>
      <c r="BX22" s="1">
        <v>1</v>
      </c>
      <c r="BY22" s="1">
        <v>0</v>
      </c>
      <c r="BZ22" s="2">
        <v>100</v>
      </c>
      <c r="CA22" s="1" t="s">
        <v>145</v>
      </c>
      <c r="CC22" s="1" t="s">
        <v>146</v>
      </c>
      <c r="CD22" s="1">
        <v>2019</v>
      </c>
      <c r="CE22" s="2">
        <v>0</v>
      </c>
      <c r="CF22" s="2">
        <v>0</v>
      </c>
      <c r="CG22" s="2">
        <v>0</v>
      </c>
      <c r="CH22" s="2">
        <v>0</v>
      </c>
      <c r="CI22" s="2">
        <v>0</v>
      </c>
      <c r="CJ22" s="2">
        <v>0</v>
      </c>
      <c r="CK22" s="2">
        <v>0</v>
      </c>
      <c r="CL22" s="2">
        <v>0</v>
      </c>
      <c r="CM22" s="2">
        <v>0</v>
      </c>
      <c r="CN22" s="2">
        <v>0</v>
      </c>
      <c r="CO22" s="2">
        <v>0</v>
      </c>
      <c r="CP22" s="1">
        <v>2018</v>
      </c>
      <c r="CQ22" s="6">
        <v>85777</v>
      </c>
      <c r="CR22" s="6">
        <v>0</v>
      </c>
      <c r="CS22" s="6">
        <v>48915</v>
      </c>
      <c r="CT22" s="6">
        <v>0</v>
      </c>
      <c r="CU22" s="6">
        <v>0</v>
      </c>
      <c r="CV22" s="6">
        <v>0</v>
      </c>
      <c r="CW22" s="6">
        <v>134692</v>
      </c>
      <c r="CX22" s="6">
        <v>0</v>
      </c>
      <c r="CY22" s="6">
        <v>134692</v>
      </c>
      <c r="CZ22" s="6">
        <v>0</v>
      </c>
      <c r="DA22" s="6">
        <v>134692</v>
      </c>
      <c r="DB22" s="1">
        <v>0</v>
      </c>
      <c r="DC22" s="1">
        <v>0</v>
      </c>
      <c r="DF22" s="2">
        <v>0</v>
      </c>
      <c r="DG22" s="2">
        <v>0.44696194027500002</v>
      </c>
      <c r="DH22" s="7">
        <f t="shared" si="0"/>
        <v>0.45687613134839467</v>
      </c>
      <c r="DI22" s="6">
        <f t="shared" si="12"/>
        <v>1.14784200306232</v>
      </c>
      <c r="DJ22" s="5">
        <f t="shared" si="7"/>
        <v>22348.095964906726</v>
      </c>
      <c r="DK22" s="5">
        <f t="shared" si="8"/>
        <v>1.549586704134132</v>
      </c>
      <c r="DL22" s="10">
        <f t="shared" si="9"/>
        <v>30169.929552624078</v>
      </c>
      <c r="DM22">
        <f>COUNTIF('Impacted Properties'!$A$1:$A$30,Export_Output_Red_A_3!R22)</f>
        <v>1</v>
      </c>
      <c r="DN22" s="10">
        <f t="shared" si="10"/>
        <v>67000</v>
      </c>
      <c r="DO22" s="10">
        <f t="shared" si="11"/>
        <v>0</v>
      </c>
    </row>
    <row r="23" spans="1:119" ht="28.8" x14ac:dyDescent="0.3">
      <c r="A23" s="1">
        <v>322674</v>
      </c>
      <c r="B23" s="2">
        <v>1170093</v>
      </c>
      <c r="C23" s="1" t="s">
        <v>395</v>
      </c>
      <c r="D23" s="4">
        <v>39005</v>
      </c>
      <c r="H23" s="2">
        <v>19831.880259000001</v>
      </c>
      <c r="I23" s="2">
        <v>569.96990209000001</v>
      </c>
      <c r="J23" s="2">
        <v>19577.1933594</v>
      </c>
      <c r="K23" s="2">
        <v>563.82979191000004</v>
      </c>
      <c r="P23" s="1" t="s">
        <v>396</v>
      </c>
      <c r="Q23" s="1">
        <v>59804</v>
      </c>
      <c r="R23" s="1">
        <v>1170093</v>
      </c>
      <c r="S23" s="1" t="s">
        <v>395</v>
      </c>
      <c r="T23" s="1" t="s">
        <v>397</v>
      </c>
      <c r="U23" s="1" t="s">
        <v>114</v>
      </c>
      <c r="V23" s="2">
        <v>100</v>
      </c>
      <c r="Y23" s="1" t="s">
        <v>398</v>
      </c>
      <c r="AA23" s="1" t="s">
        <v>399</v>
      </c>
      <c r="AB23" s="1" t="s">
        <v>117</v>
      </c>
      <c r="AC23" s="1" t="s">
        <v>400</v>
      </c>
      <c r="AD23" s="1" t="s">
        <v>119</v>
      </c>
      <c r="AE23" s="1" t="s">
        <v>240</v>
      </c>
      <c r="AF23" s="1" t="s">
        <v>241</v>
      </c>
      <c r="AG23" s="1" t="s">
        <v>242</v>
      </c>
      <c r="AH23" s="1" t="s">
        <v>143</v>
      </c>
      <c r="AI23" s="1" t="s">
        <v>401</v>
      </c>
      <c r="AJ23" s="1" t="s">
        <v>402</v>
      </c>
      <c r="AL23" s="1" t="s">
        <v>244</v>
      </c>
      <c r="AM23" s="1">
        <v>0</v>
      </c>
      <c r="AN23" s="2">
        <v>0</v>
      </c>
      <c r="AO23" s="1" t="s">
        <v>403</v>
      </c>
      <c r="AQ23" s="1" t="s">
        <v>278</v>
      </c>
      <c r="AS23" s="1" t="s">
        <v>176</v>
      </c>
      <c r="AT23" s="1" t="s">
        <v>117</v>
      </c>
      <c r="AU23" s="1" t="s">
        <v>279</v>
      </c>
      <c r="AV23" s="3" t="s">
        <v>404</v>
      </c>
      <c r="AX23" s="1" t="s">
        <v>197</v>
      </c>
      <c r="BA23" s="1" t="s">
        <v>198</v>
      </c>
      <c r="BD23" s="1" t="s">
        <v>405</v>
      </c>
      <c r="BE23" s="4">
        <v>42200</v>
      </c>
      <c r="BF23" s="1" t="s">
        <v>137</v>
      </c>
      <c r="BG23" s="2">
        <v>0.44900000000000001</v>
      </c>
      <c r="BH23" s="2">
        <v>0</v>
      </c>
      <c r="BI23" s="2">
        <v>19558.439999999999</v>
      </c>
      <c r="BJ23" s="2">
        <v>19558.439999999999</v>
      </c>
      <c r="BK23" s="2">
        <v>0</v>
      </c>
      <c r="BL23" s="1" t="s">
        <v>240</v>
      </c>
      <c r="BM23" s="1" t="s">
        <v>406</v>
      </c>
      <c r="BP23" s="1" t="s">
        <v>141</v>
      </c>
      <c r="BQ23" s="1" t="s">
        <v>114</v>
      </c>
      <c r="BR23" s="1">
        <v>0</v>
      </c>
      <c r="BS23" s="1">
        <v>0</v>
      </c>
      <c r="BU23" s="1" t="s">
        <v>406</v>
      </c>
      <c r="BX23" s="1">
        <v>0</v>
      </c>
      <c r="BY23" s="1">
        <v>0</v>
      </c>
      <c r="BZ23" s="2">
        <v>0</v>
      </c>
      <c r="CA23" s="1" t="s">
        <v>145</v>
      </c>
      <c r="CC23" s="1" t="s">
        <v>146</v>
      </c>
      <c r="CD23" s="1">
        <v>2019</v>
      </c>
      <c r="CE23" s="2">
        <v>0</v>
      </c>
      <c r="CF23" s="2">
        <v>0</v>
      </c>
      <c r="CG23" s="2">
        <v>0</v>
      </c>
      <c r="CH23" s="2">
        <v>0</v>
      </c>
      <c r="CI23" s="2">
        <v>0</v>
      </c>
      <c r="CJ23" s="2">
        <v>0</v>
      </c>
      <c r="CK23" s="2">
        <v>0</v>
      </c>
      <c r="CL23" s="2">
        <v>0</v>
      </c>
      <c r="CM23" s="2">
        <v>0</v>
      </c>
      <c r="CN23" s="2">
        <v>0</v>
      </c>
      <c r="CO23" s="2">
        <v>0</v>
      </c>
      <c r="CP23" s="1">
        <v>2018</v>
      </c>
      <c r="CQ23" s="6">
        <v>0</v>
      </c>
      <c r="CR23" s="6">
        <v>0</v>
      </c>
      <c r="CS23" s="6">
        <v>17960</v>
      </c>
      <c r="CT23" s="6">
        <v>0</v>
      </c>
      <c r="CU23" s="6">
        <v>0</v>
      </c>
      <c r="CV23" s="6">
        <v>0</v>
      </c>
      <c r="CW23" s="6">
        <v>17960</v>
      </c>
      <c r="CX23" s="6">
        <v>0</v>
      </c>
      <c r="CY23" s="6">
        <v>17960</v>
      </c>
      <c r="CZ23" s="6">
        <v>0</v>
      </c>
      <c r="DA23" s="6">
        <v>17960</v>
      </c>
      <c r="DB23" s="1">
        <v>0</v>
      </c>
      <c r="DC23" s="1">
        <v>0</v>
      </c>
      <c r="DF23" s="2">
        <v>0</v>
      </c>
      <c r="DG23" s="2">
        <v>5.9738555507200003E-2</v>
      </c>
      <c r="DH23" s="7">
        <f t="shared" si="0"/>
        <v>0.13304800781113588</v>
      </c>
      <c r="DI23" s="6">
        <f t="shared" si="12"/>
        <v>0.91827364554637292</v>
      </c>
      <c r="DJ23" s="5">
        <f t="shared" si="7"/>
        <v>2389.5422202880004</v>
      </c>
      <c r="DK23" s="5">
        <f t="shared" si="8"/>
        <v>1.5</v>
      </c>
      <c r="DL23" s="10">
        <f t="shared" si="9"/>
        <v>3903.3172168404481</v>
      </c>
      <c r="DM23">
        <f>COUNTIF('Impacted Properties'!$A$1:$A$30,Export_Output_Red_A_3!R23)</f>
        <v>0</v>
      </c>
      <c r="DN23" s="10">
        <f t="shared" si="10"/>
        <v>11000</v>
      </c>
      <c r="DO23" s="10">
        <f t="shared" si="11"/>
        <v>15000</v>
      </c>
    </row>
    <row r="24" spans="1:119" ht="28.8" x14ac:dyDescent="0.3">
      <c r="A24" s="1">
        <v>326742</v>
      </c>
      <c r="B24" s="2">
        <v>1170137</v>
      </c>
      <c r="C24" s="1" t="s">
        <v>407</v>
      </c>
      <c r="D24" s="4">
        <v>39005</v>
      </c>
      <c r="H24" s="2">
        <v>18441.660883100001</v>
      </c>
      <c r="I24" s="2">
        <v>562.44201395000005</v>
      </c>
      <c r="J24" s="2">
        <v>19775.2128906</v>
      </c>
      <c r="K24" s="2">
        <v>579.49873821999995</v>
      </c>
      <c r="P24" s="1" t="s">
        <v>408</v>
      </c>
      <c r="Q24" s="1">
        <v>59807</v>
      </c>
      <c r="R24" s="1">
        <v>1170137</v>
      </c>
      <c r="S24" s="1" t="s">
        <v>407</v>
      </c>
      <c r="T24" s="1" t="s">
        <v>409</v>
      </c>
      <c r="U24" s="1" t="s">
        <v>114</v>
      </c>
      <c r="V24" s="2">
        <v>100</v>
      </c>
      <c r="X24" s="1" t="s">
        <v>410</v>
      </c>
      <c r="Y24" s="1" t="s">
        <v>411</v>
      </c>
      <c r="AA24" s="1" t="s">
        <v>176</v>
      </c>
      <c r="AB24" s="1" t="s">
        <v>117</v>
      </c>
      <c r="AC24" s="1" t="s">
        <v>412</v>
      </c>
      <c r="AD24" s="1" t="s">
        <v>119</v>
      </c>
      <c r="AE24" s="1" t="s">
        <v>240</v>
      </c>
      <c r="AF24" s="1" t="s">
        <v>241</v>
      </c>
      <c r="AG24" s="1" t="s">
        <v>242</v>
      </c>
      <c r="AH24" s="1" t="s">
        <v>143</v>
      </c>
      <c r="AI24" s="1" t="s">
        <v>413</v>
      </c>
      <c r="AJ24" s="1" t="s">
        <v>414</v>
      </c>
      <c r="AL24" s="1" t="s">
        <v>244</v>
      </c>
      <c r="AM24" s="1">
        <v>0</v>
      </c>
      <c r="AN24" s="2">
        <v>0</v>
      </c>
      <c r="AO24" s="1" t="s">
        <v>415</v>
      </c>
      <c r="AQ24" s="1" t="s">
        <v>278</v>
      </c>
      <c r="AS24" s="1" t="s">
        <v>176</v>
      </c>
      <c r="AT24" s="1" t="s">
        <v>117</v>
      </c>
      <c r="AU24" s="1" t="s">
        <v>279</v>
      </c>
      <c r="AV24" s="3" t="s">
        <v>416</v>
      </c>
      <c r="AX24" s="1" t="s">
        <v>197</v>
      </c>
      <c r="AZ24" s="1" t="s">
        <v>417</v>
      </c>
      <c r="BA24" s="1" t="s">
        <v>198</v>
      </c>
      <c r="BB24" s="1" t="s">
        <v>418</v>
      </c>
      <c r="BC24" s="1" t="s">
        <v>419</v>
      </c>
      <c r="BD24" s="1" t="s">
        <v>420</v>
      </c>
      <c r="BE24" s="4">
        <v>32812</v>
      </c>
      <c r="BF24" s="1" t="s">
        <v>216</v>
      </c>
      <c r="BG24" s="2">
        <v>0.43</v>
      </c>
      <c r="BH24" s="2">
        <v>0</v>
      </c>
      <c r="BI24" s="2">
        <v>18731</v>
      </c>
      <c r="BJ24" s="2">
        <v>18730.8</v>
      </c>
      <c r="BK24" s="2">
        <v>980</v>
      </c>
      <c r="BL24" s="1" t="s">
        <v>283</v>
      </c>
      <c r="BM24" s="1" t="s">
        <v>421</v>
      </c>
      <c r="BN24" s="1" t="s">
        <v>422</v>
      </c>
      <c r="BP24" s="1" t="s">
        <v>141</v>
      </c>
      <c r="BQ24" s="1" t="s">
        <v>114</v>
      </c>
      <c r="BR24" s="1">
        <v>1976</v>
      </c>
      <c r="BS24" s="1">
        <v>1976</v>
      </c>
      <c r="BU24" s="1" t="s">
        <v>421</v>
      </c>
      <c r="BX24" s="1">
        <v>1</v>
      </c>
      <c r="BY24" s="1">
        <v>0</v>
      </c>
      <c r="BZ24" s="2">
        <v>100</v>
      </c>
      <c r="CA24" s="1" t="s">
        <v>145</v>
      </c>
      <c r="CC24" s="1" t="s">
        <v>146</v>
      </c>
      <c r="CD24" s="1">
        <v>2019</v>
      </c>
      <c r="CE24" s="2">
        <v>0</v>
      </c>
      <c r="CF24" s="2">
        <v>0</v>
      </c>
      <c r="CG24" s="2">
        <v>0</v>
      </c>
      <c r="CH24" s="2">
        <v>0</v>
      </c>
      <c r="CI24" s="2">
        <v>0</v>
      </c>
      <c r="CJ24" s="2">
        <v>0</v>
      </c>
      <c r="CK24" s="2">
        <v>0</v>
      </c>
      <c r="CL24" s="2">
        <v>0</v>
      </c>
      <c r="CM24" s="2">
        <v>0</v>
      </c>
      <c r="CN24" s="2">
        <v>0</v>
      </c>
      <c r="CO24" s="2">
        <v>0</v>
      </c>
      <c r="CP24" s="1">
        <v>2018</v>
      </c>
      <c r="CQ24" s="6">
        <v>6581</v>
      </c>
      <c r="CR24" s="6">
        <v>0</v>
      </c>
      <c r="CS24" s="6">
        <v>17200</v>
      </c>
      <c r="CT24" s="6">
        <v>0</v>
      </c>
      <c r="CU24" s="6">
        <v>0</v>
      </c>
      <c r="CV24" s="6">
        <v>0</v>
      </c>
      <c r="CW24" s="6">
        <v>23781</v>
      </c>
      <c r="CX24" s="6">
        <v>0</v>
      </c>
      <c r="CY24" s="6">
        <v>23781</v>
      </c>
      <c r="CZ24" s="6">
        <v>0</v>
      </c>
      <c r="DA24" s="6">
        <v>23781</v>
      </c>
      <c r="DB24" s="1">
        <v>0</v>
      </c>
      <c r="DC24" s="1">
        <v>0</v>
      </c>
      <c r="DF24" s="2">
        <v>0</v>
      </c>
      <c r="DG24" s="2">
        <v>9.94189215824E-3</v>
      </c>
      <c r="DH24" s="7">
        <f t="shared" si="0"/>
        <v>2.3120679437767445E-2</v>
      </c>
      <c r="DI24" s="6">
        <f t="shared" si="12"/>
        <v>0.91827364554637281</v>
      </c>
      <c r="DJ24" s="5">
        <f t="shared" si="7"/>
        <v>397.67568632960001</v>
      </c>
      <c r="DK24" s="5">
        <f t="shared" si="8"/>
        <v>1.5</v>
      </c>
      <c r="DL24" s="10">
        <f t="shared" si="9"/>
        <v>649.60323361940164</v>
      </c>
      <c r="DM24">
        <f>COUNTIF('Impacted Properties'!$A$1:$A$30,Export_Output_Red_A_3!R24)</f>
        <v>0</v>
      </c>
      <c r="DN24" s="10">
        <f t="shared" si="10"/>
        <v>11000</v>
      </c>
      <c r="DO24" s="10">
        <f t="shared" si="11"/>
        <v>11700</v>
      </c>
    </row>
    <row r="25" spans="1:119" ht="28.8" x14ac:dyDescent="0.3">
      <c r="A25" s="1">
        <v>313771</v>
      </c>
      <c r="B25" s="2">
        <v>1170155</v>
      </c>
      <c r="C25" s="1" t="s">
        <v>423</v>
      </c>
      <c r="D25" s="4">
        <v>39005</v>
      </c>
      <c r="H25" s="2">
        <v>64887.197302699999</v>
      </c>
      <c r="I25" s="2">
        <v>1072.61214707</v>
      </c>
      <c r="J25" s="2">
        <v>64744.1152344</v>
      </c>
      <c r="K25" s="2">
        <v>1111.5298692399999</v>
      </c>
      <c r="P25" s="1" t="s">
        <v>424</v>
      </c>
      <c r="Q25" s="1">
        <v>59808</v>
      </c>
      <c r="R25" s="1">
        <v>1170155</v>
      </c>
      <c r="S25" s="1" t="s">
        <v>423</v>
      </c>
      <c r="T25" s="1" t="s">
        <v>425</v>
      </c>
      <c r="U25" s="1" t="s">
        <v>114</v>
      </c>
      <c r="V25" s="2">
        <v>100</v>
      </c>
      <c r="W25" s="1" t="s">
        <v>426</v>
      </c>
      <c r="X25" s="1" t="s">
        <v>427</v>
      </c>
      <c r="Y25" s="1" t="s">
        <v>428</v>
      </c>
      <c r="AA25" s="1" t="s">
        <v>429</v>
      </c>
      <c r="AB25" s="1" t="s">
        <v>117</v>
      </c>
      <c r="AC25" s="1" t="s">
        <v>430</v>
      </c>
      <c r="AD25" s="1" t="s">
        <v>119</v>
      </c>
      <c r="AE25" s="1" t="s">
        <v>240</v>
      </c>
      <c r="AF25" s="1" t="s">
        <v>241</v>
      </c>
      <c r="AG25" s="1" t="s">
        <v>242</v>
      </c>
      <c r="AH25" s="1" t="s">
        <v>143</v>
      </c>
      <c r="AI25" s="1" t="s">
        <v>431</v>
      </c>
      <c r="AJ25" s="1" t="s">
        <v>432</v>
      </c>
      <c r="AL25" s="1" t="s">
        <v>244</v>
      </c>
      <c r="AM25" s="1">
        <v>0</v>
      </c>
      <c r="AN25" s="2">
        <v>0</v>
      </c>
      <c r="AO25" s="1" t="s">
        <v>433</v>
      </c>
      <c r="AP25" s="1" t="s">
        <v>246</v>
      </c>
      <c r="AQ25" s="1" t="s">
        <v>247</v>
      </c>
      <c r="AR25" s="1" t="s">
        <v>248</v>
      </c>
      <c r="AS25" s="1" t="s">
        <v>176</v>
      </c>
      <c r="AT25" s="1" t="s">
        <v>117</v>
      </c>
      <c r="AU25" s="1" t="s">
        <v>249</v>
      </c>
      <c r="AV25" s="3" t="s">
        <v>434</v>
      </c>
      <c r="AX25" s="1" t="s">
        <v>197</v>
      </c>
      <c r="BA25" s="1" t="s">
        <v>198</v>
      </c>
      <c r="BD25" s="1" t="s">
        <v>435</v>
      </c>
      <c r="BE25" s="4">
        <v>42844</v>
      </c>
      <c r="BF25" s="1" t="s">
        <v>436</v>
      </c>
      <c r="BG25" s="2">
        <v>1.4870000000000001</v>
      </c>
      <c r="BH25" s="2">
        <v>0</v>
      </c>
      <c r="BI25" s="2">
        <v>64773.72</v>
      </c>
      <c r="BJ25" s="2">
        <v>64773.72</v>
      </c>
      <c r="BK25" s="2">
        <v>6344</v>
      </c>
      <c r="BL25" s="1" t="s">
        <v>437</v>
      </c>
      <c r="BM25" s="1" t="s">
        <v>358</v>
      </c>
      <c r="BN25" s="1" t="s">
        <v>255</v>
      </c>
      <c r="BO25" s="1" t="s">
        <v>438</v>
      </c>
      <c r="BP25" s="1" t="s">
        <v>141</v>
      </c>
      <c r="BQ25" s="1" t="s">
        <v>257</v>
      </c>
      <c r="BR25" s="1">
        <v>1985</v>
      </c>
      <c r="BS25" s="1">
        <v>2013</v>
      </c>
      <c r="BU25" s="1" t="s">
        <v>358</v>
      </c>
      <c r="BX25" s="1">
        <v>1</v>
      </c>
      <c r="BY25" s="1">
        <v>0</v>
      </c>
      <c r="BZ25" s="2">
        <v>100</v>
      </c>
      <c r="CA25" s="1" t="s">
        <v>145</v>
      </c>
      <c r="CC25" s="1" t="s">
        <v>146</v>
      </c>
      <c r="CD25" s="1">
        <v>2019</v>
      </c>
      <c r="CE25" s="2">
        <v>0</v>
      </c>
      <c r="CF25" s="2">
        <v>0</v>
      </c>
      <c r="CG25" s="2">
        <v>0</v>
      </c>
      <c r="CH25" s="2">
        <v>0</v>
      </c>
      <c r="CI25" s="2">
        <v>0</v>
      </c>
      <c r="CJ25" s="2">
        <v>0</v>
      </c>
      <c r="CK25" s="2">
        <v>0</v>
      </c>
      <c r="CL25" s="2">
        <v>0</v>
      </c>
      <c r="CM25" s="2">
        <v>0</v>
      </c>
      <c r="CN25" s="2">
        <v>0</v>
      </c>
      <c r="CO25" s="2">
        <v>0</v>
      </c>
      <c r="CP25" s="1">
        <v>2018</v>
      </c>
      <c r="CQ25" s="6">
        <v>0</v>
      </c>
      <c r="CR25" s="6">
        <v>233270</v>
      </c>
      <c r="CS25" s="6">
        <v>0</v>
      </c>
      <c r="CT25" s="6">
        <v>226708</v>
      </c>
      <c r="CU25" s="6">
        <v>0</v>
      </c>
      <c r="CV25" s="6">
        <v>0</v>
      </c>
      <c r="CW25" s="6">
        <v>459978</v>
      </c>
      <c r="CX25" s="6">
        <v>0</v>
      </c>
      <c r="CY25" s="6">
        <v>459978</v>
      </c>
      <c r="CZ25" s="6">
        <v>0</v>
      </c>
      <c r="DA25" s="6">
        <v>459978</v>
      </c>
      <c r="DB25" s="1">
        <v>0</v>
      </c>
      <c r="DC25" s="1">
        <v>0</v>
      </c>
      <c r="DF25" s="2">
        <v>0</v>
      </c>
      <c r="DG25" s="2">
        <v>0.67743995565399995</v>
      </c>
      <c r="DH25" s="7">
        <f>MIN(DG25*43560/BJ25,1)</f>
        <v>0.45557495336516474</v>
      </c>
      <c r="DI25" s="6">
        <f t="shared" si="12"/>
        <v>3.4999996912328024</v>
      </c>
      <c r="DJ25" s="5">
        <f t="shared" si="7"/>
        <v>103282.48652750977</v>
      </c>
      <c r="DK25" s="5">
        <f t="shared" si="8"/>
        <v>4.7249995831642835</v>
      </c>
      <c r="DL25" s="10">
        <f t="shared" si="9"/>
        <v>139431.3568121382</v>
      </c>
      <c r="DM25">
        <f>COUNTIF('Impacted Properties'!$A$1:$A$30,Export_Output_Red_A_3!R25)</f>
        <v>0</v>
      </c>
      <c r="DN25" s="10">
        <f t="shared" si="10"/>
        <v>67000</v>
      </c>
      <c r="DO25" s="10">
        <f t="shared" si="11"/>
        <v>206500</v>
      </c>
    </row>
    <row r="26" spans="1:119" ht="28.8" x14ac:dyDescent="0.3">
      <c r="A26" s="1">
        <v>302565</v>
      </c>
      <c r="B26" s="2">
        <v>1170164</v>
      </c>
      <c r="C26" s="1" t="s">
        <v>439</v>
      </c>
      <c r="D26" s="4">
        <v>39005</v>
      </c>
      <c r="H26" s="2">
        <v>75931.132578000004</v>
      </c>
      <c r="I26" s="2">
        <v>1130.1498491499999</v>
      </c>
      <c r="J26" s="2">
        <v>75931.1328125</v>
      </c>
      <c r="K26" s="2">
        <v>1130.1498491499999</v>
      </c>
      <c r="P26" s="1" t="s">
        <v>440</v>
      </c>
      <c r="Q26" s="1">
        <v>59809</v>
      </c>
      <c r="R26" s="1">
        <v>1170164</v>
      </c>
      <c r="S26" s="1" t="s">
        <v>439</v>
      </c>
      <c r="T26" s="1" t="s">
        <v>441</v>
      </c>
      <c r="U26" s="1" t="s">
        <v>114</v>
      </c>
      <c r="V26" s="2">
        <v>100</v>
      </c>
      <c r="X26" s="1" t="s">
        <v>442</v>
      </c>
      <c r="Y26" s="1" t="s">
        <v>443</v>
      </c>
      <c r="AA26" s="1" t="s">
        <v>444</v>
      </c>
      <c r="AB26" s="1" t="s">
        <v>117</v>
      </c>
      <c r="AC26" s="1" t="s">
        <v>445</v>
      </c>
      <c r="AD26" s="1" t="s">
        <v>119</v>
      </c>
      <c r="AE26" s="1" t="s">
        <v>240</v>
      </c>
      <c r="AF26" s="1" t="s">
        <v>241</v>
      </c>
      <c r="AG26" s="1" t="s">
        <v>242</v>
      </c>
      <c r="AH26" s="1" t="s">
        <v>143</v>
      </c>
      <c r="AI26" s="1" t="s">
        <v>446</v>
      </c>
      <c r="AJ26" s="1" t="s">
        <v>447</v>
      </c>
      <c r="AL26" s="1" t="s">
        <v>244</v>
      </c>
      <c r="AM26" s="1">
        <v>0</v>
      </c>
      <c r="AN26" s="2">
        <v>0</v>
      </c>
      <c r="AO26" s="1" t="s">
        <v>448</v>
      </c>
      <c r="AP26" s="1" t="s">
        <v>246</v>
      </c>
      <c r="AQ26" s="1" t="s">
        <v>247</v>
      </c>
      <c r="AR26" s="1" t="s">
        <v>248</v>
      </c>
      <c r="AS26" s="1" t="s">
        <v>176</v>
      </c>
      <c r="AT26" s="1" t="s">
        <v>117</v>
      </c>
      <c r="AU26" s="1" t="s">
        <v>249</v>
      </c>
      <c r="AV26" s="3" t="s">
        <v>449</v>
      </c>
      <c r="AX26" s="1" t="s">
        <v>197</v>
      </c>
      <c r="BA26" s="1" t="s">
        <v>198</v>
      </c>
      <c r="BD26" s="1" t="s">
        <v>450</v>
      </c>
      <c r="BE26" s="4">
        <v>39071</v>
      </c>
      <c r="BF26" s="1" t="s">
        <v>137</v>
      </c>
      <c r="BG26" s="2">
        <v>1.6850000000000001</v>
      </c>
      <c r="BH26" s="2">
        <v>3.7850000000000001</v>
      </c>
      <c r="BI26" s="2">
        <v>73398.600000000006</v>
      </c>
      <c r="BJ26" s="2">
        <v>73398.600000000006</v>
      </c>
      <c r="BK26" s="2">
        <v>1173</v>
      </c>
      <c r="BL26" s="1" t="s">
        <v>451</v>
      </c>
      <c r="BM26" s="1" t="s">
        <v>298</v>
      </c>
      <c r="BN26" s="1" t="s">
        <v>452</v>
      </c>
      <c r="BP26" s="1" t="s">
        <v>141</v>
      </c>
      <c r="BQ26" s="1" t="s">
        <v>114</v>
      </c>
      <c r="BR26" s="1">
        <v>1975</v>
      </c>
      <c r="BS26" s="1">
        <v>1959</v>
      </c>
      <c r="BU26" s="1" t="s">
        <v>298</v>
      </c>
      <c r="BV26" s="1" t="s">
        <v>179</v>
      </c>
      <c r="BW26" s="1" t="s">
        <v>194</v>
      </c>
      <c r="BX26" s="1">
        <v>1</v>
      </c>
      <c r="BY26" s="1">
        <v>0</v>
      </c>
      <c r="BZ26" s="2">
        <v>100</v>
      </c>
      <c r="CA26" s="1" t="s">
        <v>145</v>
      </c>
      <c r="CC26" s="1" t="s">
        <v>146</v>
      </c>
      <c r="CD26" s="1">
        <v>2019</v>
      </c>
      <c r="CE26" s="2">
        <v>0</v>
      </c>
      <c r="CF26" s="2">
        <v>0</v>
      </c>
      <c r="CG26" s="2">
        <v>0</v>
      </c>
      <c r="CH26" s="2">
        <v>0</v>
      </c>
      <c r="CI26" s="2">
        <v>0</v>
      </c>
      <c r="CJ26" s="2">
        <v>0</v>
      </c>
      <c r="CK26" s="2">
        <v>0</v>
      </c>
      <c r="CL26" s="2">
        <v>0</v>
      </c>
      <c r="CM26" s="2">
        <v>0</v>
      </c>
      <c r="CN26" s="2">
        <v>0</v>
      </c>
      <c r="CO26" s="2">
        <v>0</v>
      </c>
      <c r="CP26" s="1">
        <v>2018</v>
      </c>
      <c r="CQ26" s="6">
        <v>6203</v>
      </c>
      <c r="CR26" s="6">
        <v>0</v>
      </c>
      <c r="CS26" s="6">
        <v>220196</v>
      </c>
      <c r="CT26" s="6">
        <v>0</v>
      </c>
      <c r="CU26" s="6">
        <v>0</v>
      </c>
      <c r="CV26" s="6">
        <v>0</v>
      </c>
      <c r="CW26" s="6">
        <v>226399</v>
      </c>
      <c r="CX26" s="6">
        <v>0</v>
      </c>
      <c r="CY26" s="6">
        <v>226399</v>
      </c>
      <c r="CZ26" s="6">
        <v>0</v>
      </c>
      <c r="DA26" s="6">
        <v>226399</v>
      </c>
      <c r="DB26" s="1">
        <v>0</v>
      </c>
      <c r="DC26" s="1">
        <v>0</v>
      </c>
      <c r="DF26" s="2">
        <v>0</v>
      </c>
      <c r="DG26" s="2">
        <v>1.4837991514</v>
      </c>
      <c r="DH26" s="7">
        <f t="shared" si="0"/>
        <v>0.88059296818991084</v>
      </c>
      <c r="DI26" s="6">
        <f t="shared" si="12"/>
        <v>3.0000027248476129</v>
      </c>
      <c r="DJ26" s="5">
        <f t="shared" si="7"/>
        <v>193903.04922354562</v>
      </c>
      <c r="DK26" s="5">
        <f t="shared" si="8"/>
        <v>4.0500036785442779</v>
      </c>
      <c r="DL26" s="10">
        <f t="shared" si="9"/>
        <v>261769.11645178663</v>
      </c>
      <c r="DM26">
        <f>COUNTIF('Impacted Properties'!$A$1:$A$30,Export_Output_Red_A_3!R26)</f>
        <v>1</v>
      </c>
      <c r="DN26" s="10">
        <f t="shared" si="10"/>
        <v>67000</v>
      </c>
      <c r="DO26" s="10">
        <f t="shared" si="11"/>
        <v>0</v>
      </c>
    </row>
    <row r="27" spans="1:119" ht="28.8" x14ac:dyDescent="0.3">
      <c r="A27" s="1">
        <v>64840</v>
      </c>
      <c r="B27" s="2">
        <v>1171172</v>
      </c>
      <c r="C27" s="1" t="s">
        <v>453</v>
      </c>
      <c r="H27" s="2">
        <v>1520335.9914200001</v>
      </c>
      <c r="I27" s="2">
        <v>5081.5798381900004</v>
      </c>
      <c r="J27" s="2">
        <v>1539517.3632799999</v>
      </c>
      <c r="K27" s="2">
        <v>5189.2817086300001</v>
      </c>
      <c r="P27" s="1" t="s">
        <v>454</v>
      </c>
      <c r="Q27" s="1">
        <v>59873</v>
      </c>
      <c r="R27" s="1">
        <v>1171172</v>
      </c>
      <c r="S27" s="1" t="s">
        <v>453</v>
      </c>
      <c r="T27" s="1" t="s">
        <v>455</v>
      </c>
      <c r="U27" s="1" t="s">
        <v>114</v>
      </c>
      <c r="V27" s="2">
        <v>100</v>
      </c>
      <c r="Y27" s="1" t="s">
        <v>456</v>
      </c>
      <c r="AA27" s="1" t="s">
        <v>457</v>
      </c>
      <c r="AB27" s="1" t="s">
        <v>117</v>
      </c>
      <c r="AC27" s="1" t="s">
        <v>458</v>
      </c>
      <c r="AD27" s="1" t="s">
        <v>119</v>
      </c>
      <c r="AE27" s="1" t="s">
        <v>240</v>
      </c>
      <c r="AF27" s="1" t="s">
        <v>241</v>
      </c>
      <c r="AG27" s="1" t="s">
        <v>242</v>
      </c>
      <c r="AH27" s="1" t="s">
        <v>143</v>
      </c>
      <c r="AI27" s="1" t="s">
        <v>418</v>
      </c>
      <c r="AJ27" s="1" t="s">
        <v>459</v>
      </c>
      <c r="AL27" s="1" t="s">
        <v>460</v>
      </c>
      <c r="AM27" s="1">
        <v>0</v>
      </c>
      <c r="AN27" s="2">
        <v>0</v>
      </c>
      <c r="AO27" s="1" t="s">
        <v>461</v>
      </c>
      <c r="AQ27" s="1" t="s">
        <v>462</v>
      </c>
      <c r="AS27" s="1" t="s">
        <v>176</v>
      </c>
      <c r="AT27" s="1" t="s">
        <v>117</v>
      </c>
      <c r="AU27" s="1" t="s">
        <v>279</v>
      </c>
      <c r="AV27" s="3" t="s">
        <v>463</v>
      </c>
      <c r="AX27" s="1" t="s">
        <v>197</v>
      </c>
      <c r="BA27" s="1" t="s">
        <v>198</v>
      </c>
      <c r="BD27" s="1" t="s">
        <v>464</v>
      </c>
      <c r="BE27" s="4">
        <v>43238</v>
      </c>
      <c r="BF27" s="1" t="s">
        <v>137</v>
      </c>
      <c r="BG27" s="2">
        <v>35.380000000000003</v>
      </c>
      <c r="BH27" s="2">
        <v>0</v>
      </c>
      <c r="BI27" s="2">
        <v>1541152.8</v>
      </c>
      <c r="BJ27" s="2">
        <v>1541152.8</v>
      </c>
      <c r="BK27" s="2">
        <v>0</v>
      </c>
      <c r="BL27" s="1" t="s">
        <v>240</v>
      </c>
      <c r="BM27" s="1" t="s">
        <v>158</v>
      </c>
      <c r="BP27" s="1" t="s">
        <v>141</v>
      </c>
      <c r="BQ27" s="1" t="s">
        <v>114</v>
      </c>
      <c r="BR27" s="1">
        <v>0</v>
      </c>
      <c r="BS27" s="1">
        <v>0</v>
      </c>
      <c r="BU27" s="1" t="s">
        <v>171</v>
      </c>
      <c r="BX27" s="1">
        <v>0</v>
      </c>
      <c r="BY27" s="1">
        <v>0</v>
      </c>
      <c r="BZ27" s="2">
        <v>0</v>
      </c>
      <c r="CA27" s="1" t="s">
        <v>145</v>
      </c>
      <c r="CC27" s="1" t="s">
        <v>146</v>
      </c>
      <c r="CD27" s="1">
        <v>2019</v>
      </c>
      <c r="CE27" s="2">
        <v>0</v>
      </c>
      <c r="CF27" s="2">
        <v>0</v>
      </c>
      <c r="CG27" s="2">
        <v>0</v>
      </c>
      <c r="CH27" s="2">
        <v>0</v>
      </c>
      <c r="CI27" s="2">
        <v>0</v>
      </c>
      <c r="CJ27" s="2">
        <v>0</v>
      </c>
      <c r="CK27" s="2">
        <v>0</v>
      </c>
      <c r="CL27" s="2">
        <v>0</v>
      </c>
      <c r="CM27" s="2">
        <v>0</v>
      </c>
      <c r="CN27" s="2">
        <v>0</v>
      </c>
      <c r="CO27" s="2">
        <v>0</v>
      </c>
      <c r="CP27" s="1">
        <v>2018</v>
      </c>
      <c r="CQ27" s="6">
        <v>0</v>
      </c>
      <c r="CR27" s="6">
        <v>0</v>
      </c>
      <c r="CS27" s="6">
        <v>0</v>
      </c>
      <c r="CT27" s="6">
        <v>23000</v>
      </c>
      <c r="CU27" s="6">
        <v>5570</v>
      </c>
      <c r="CV27" s="6">
        <v>790740</v>
      </c>
      <c r="CW27" s="6">
        <v>813740</v>
      </c>
      <c r="CX27" s="6">
        <v>785170</v>
      </c>
      <c r="CY27" s="6">
        <v>28570</v>
      </c>
      <c r="CZ27" s="6">
        <v>0</v>
      </c>
      <c r="DA27" s="6">
        <v>28570</v>
      </c>
      <c r="DB27" s="1">
        <v>0</v>
      </c>
      <c r="DC27" s="1">
        <v>0</v>
      </c>
      <c r="DF27" s="2">
        <v>0</v>
      </c>
      <c r="DG27" s="2">
        <v>8.3343257391000005</v>
      </c>
      <c r="DH27" s="7">
        <f t="shared" si="0"/>
        <v>0.23556601862916901</v>
      </c>
      <c r="DI27" s="6">
        <f t="shared" si="12"/>
        <v>0.52800734618916434</v>
      </c>
      <c r="DJ27" s="5">
        <f t="shared" si="7"/>
        <v>191689.49199929999</v>
      </c>
      <c r="DK27" s="5">
        <f t="shared" si="8"/>
        <v>1.5</v>
      </c>
      <c r="DL27" s="10">
        <f t="shared" si="9"/>
        <v>544564.84379279404</v>
      </c>
      <c r="DM27">
        <f>COUNTIF('Impacted Properties'!$A$1:$A$30,Export_Output_Red_A_3!R27)</f>
        <v>0</v>
      </c>
      <c r="DN27" s="10">
        <f t="shared" si="10"/>
        <v>67000</v>
      </c>
      <c r="DO27" s="10">
        <f t="shared" si="11"/>
        <v>611600</v>
      </c>
    </row>
    <row r="28" spans="1:119" ht="28.8" x14ac:dyDescent="0.3">
      <c r="A28" s="1">
        <v>77346</v>
      </c>
      <c r="B28" s="2">
        <v>1171207</v>
      </c>
      <c r="C28" s="1" t="s">
        <v>465</v>
      </c>
      <c r="H28" s="2">
        <v>13979.8821126</v>
      </c>
      <c r="I28" s="2">
        <v>521.65520787000003</v>
      </c>
      <c r="J28" s="2">
        <v>13780.3515625</v>
      </c>
      <c r="K28" s="2">
        <v>516.25122818</v>
      </c>
      <c r="P28" s="1" t="s">
        <v>466</v>
      </c>
      <c r="Q28" s="1">
        <v>59875</v>
      </c>
      <c r="R28" s="1">
        <v>1171207</v>
      </c>
      <c r="S28" s="1" t="s">
        <v>465</v>
      </c>
      <c r="T28" s="1" t="s">
        <v>467</v>
      </c>
      <c r="U28" s="1" t="s">
        <v>114</v>
      </c>
      <c r="V28" s="2">
        <v>100</v>
      </c>
      <c r="Y28" s="1" t="s">
        <v>468</v>
      </c>
      <c r="AA28" s="1" t="s">
        <v>176</v>
      </c>
      <c r="AB28" s="1" t="s">
        <v>117</v>
      </c>
      <c r="AC28" s="1" t="s">
        <v>469</v>
      </c>
      <c r="AD28" s="1" t="s">
        <v>119</v>
      </c>
      <c r="AE28" s="1" t="s">
        <v>240</v>
      </c>
      <c r="AF28" s="1" t="s">
        <v>241</v>
      </c>
      <c r="AG28" s="1" t="s">
        <v>242</v>
      </c>
      <c r="AH28" s="1" t="s">
        <v>143</v>
      </c>
      <c r="AI28" s="1" t="s">
        <v>470</v>
      </c>
      <c r="AJ28" s="1" t="s">
        <v>471</v>
      </c>
      <c r="AL28" s="1" t="s">
        <v>244</v>
      </c>
      <c r="AM28" s="1">
        <v>0</v>
      </c>
      <c r="AN28" s="2">
        <v>0</v>
      </c>
      <c r="AO28" s="1" t="s">
        <v>472</v>
      </c>
      <c r="AP28" s="1" t="s">
        <v>246</v>
      </c>
      <c r="AQ28" s="1" t="s">
        <v>247</v>
      </c>
      <c r="AR28" s="1" t="s">
        <v>248</v>
      </c>
      <c r="AS28" s="1" t="s">
        <v>176</v>
      </c>
      <c r="AT28" s="1" t="s">
        <v>117</v>
      </c>
      <c r="AU28" s="1" t="s">
        <v>249</v>
      </c>
      <c r="AV28" s="3" t="s">
        <v>473</v>
      </c>
      <c r="AX28" s="1" t="s">
        <v>197</v>
      </c>
      <c r="AZ28" s="1" t="s">
        <v>132</v>
      </c>
      <c r="BA28" s="1" t="s">
        <v>198</v>
      </c>
      <c r="BD28" s="1" t="s">
        <v>136</v>
      </c>
      <c r="BF28" s="1" t="s">
        <v>199</v>
      </c>
      <c r="BG28" s="2">
        <v>0.44</v>
      </c>
      <c r="BH28" s="2">
        <v>0</v>
      </c>
      <c r="BI28" s="2">
        <v>19166</v>
      </c>
      <c r="BJ28" s="2">
        <v>19166.400000000001</v>
      </c>
      <c r="BK28" s="2">
        <v>1665</v>
      </c>
      <c r="BL28" s="1" t="s">
        <v>451</v>
      </c>
      <c r="BM28" s="1" t="s">
        <v>298</v>
      </c>
      <c r="BN28" s="1" t="s">
        <v>474</v>
      </c>
      <c r="BP28" s="1" t="s">
        <v>141</v>
      </c>
      <c r="BQ28" s="1" t="s">
        <v>114</v>
      </c>
      <c r="BR28" s="1">
        <v>1980</v>
      </c>
      <c r="BS28" s="1">
        <v>1965</v>
      </c>
      <c r="BU28" s="1" t="s">
        <v>298</v>
      </c>
      <c r="BX28" s="1">
        <v>1</v>
      </c>
      <c r="BY28" s="1">
        <v>0</v>
      </c>
      <c r="BZ28" s="2">
        <v>100</v>
      </c>
      <c r="CA28" s="1" t="s">
        <v>145</v>
      </c>
      <c r="CC28" s="1" t="s">
        <v>146</v>
      </c>
      <c r="CD28" s="1">
        <v>2019</v>
      </c>
      <c r="CE28" s="2">
        <v>0</v>
      </c>
      <c r="CF28" s="2">
        <v>0</v>
      </c>
      <c r="CG28" s="2">
        <v>0</v>
      </c>
      <c r="CH28" s="2">
        <v>0</v>
      </c>
      <c r="CI28" s="2">
        <v>0</v>
      </c>
      <c r="CJ28" s="2">
        <v>0</v>
      </c>
      <c r="CK28" s="2">
        <v>0</v>
      </c>
      <c r="CL28" s="2">
        <v>0</v>
      </c>
      <c r="CM28" s="2">
        <v>0</v>
      </c>
      <c r="CN28" s="2">
        <v>0</v>
      </c>
      <c r="CO28" s="2">
        <v>0</v>
      </c>
      <c r="CP28" s="1">
        <v>2018</v>
      </c>
      <c r="CQ28" s="6">
        <v>99982</v>
      </c>
      <c r="CR28" s="6">
        <v>0</v>
      </c>
      <c r="CS28" s="6">
        <v>19800</v>
      </c>
      <c r="CT28" s="6">
        <v>0</v>
      </c>
      <c r="CU28" s="6">
        <v>0</v>
      </c>
      <c r="CV28" s="6">
        <v>0</v>
      </c>
      <c r="CW28" s="6">
        <v>119782</v>
      </c>
      <c r="CX28" s="6">
        <v>0</v>
      </c>
      <c r="CY28" s="6">
        <v>119782</v>
      </c>
      <c r="CZ28" s="6">
        <v>0</v>
      </c>
      <c r="DA28" s="6">
        <v>119782</v>
      </c>
      <c r="DB28" s="1">
        <v>0</v>
      </c>
      <c r="DC28" s="1">
        <v>0</v>
      </c>
      <c r="DF28" s="2">
        <v>0</v>
      </c>
      <c r="DG28" s="2">
        <v>0.141951619531</v>
      </c>
      <c r="DH28" s="7">
        <f t="shared" si="0"/>
        <v>0.32261731711590907</v>
      </c>
      <c r="DI28" s="6">
        <f t="shared" si="12"/>
        <v>1.0330578512396693</v>
      </c>
      <c r="DJ28" s="5">
        <f t="shared" si="7"/>
        <v>6387.8228788949991</v>
      </c>
      <c r="DK28" s="5">
        <f t="shared" si="8"/>
        <v>1.5</v>
      </c>
      <c r="DL28" s="10">
        <f t="shared" si="9"/>
        <v>9275.1188201555397</v>
      </c>
      <c r="DM28">
        <f>COUNTIF('Impacted Properties'!$A$1:$A$30,Export_Output_Red_A_3!R28)</f>
        <v>1</v>
      </c>
      <c r="DN28" s="10">
        <f t="shared" si="10"/>
        <v>67000</v>
      </c>
      <c r="DO28" s="10">
        <f t="shared" si="11"/>
        <v>0</v>
      </c>
    </row>
    <row r="29" spans="1:119" ht="28.8" x14ac:dyDescent="0.3">
      <c r="A29" s="1">
        <v>93925</v>
      </c>
      <c r="B29" s="2">
        <v>1171225</v>
      </c>
      <c r="C29" s="1" t="s">
        <v>475</v>
      </c>
      <c r="H29" s="2">
        <v>21554.7061942</v>
      </c>
      <c r="I29" s="2">
        <v>712.11767571999997</v>
      </c>
      <c r="J29" s="2">
        <v>21594.0117188</v>
      </c>
      <c r="K29" s="2">
        <v>713.16148682999994</v>
      </c>
      <c r="P29" s="1" t="s">
        <v>476</v>
      </c>
      <c r="Q29" s="1">
        <v>59877</v>
      </c>
      <c r="R29" s="1">
        <v>1171225</v>
      </c>
      <c r="S29" s="1" t="s">
        <v>475</v>
      </c>
      <c r="T29" s="1" t="s">
        <v>477</v>
      </c>
      <c r="U29" s="1" t="s">
        <v>114</v>
      </c>
      <c r="V29" s="2">
        <v>100</v>
      </c>
      <c r="Y29" s="1" t="s">
        <v>478</v>
      </c>
      <c r="AA29" s="1" t="s">
        <v>176</v>
      </c>
      <c r="AB29" s="1" t="s">
        <v>117</v>
      </c>
      <c r="AC29" s="1" t="s">
        <v>479</v>
      </c>
      <c r="AD29" s="1" t="s">
        <v>119</v>
      </c>
      <c r="AE29" s="1" t="s">
        <v>240</v>
      </c>
      <c r="AF29" s="1" t="s">
        <v>241</v>
      </c>
      <c r="AG29" s="1" t="s">
        <v>242</v>
      </c>
      <c r="AH29" s="1" t="s">
        <v>143</v>
      </c>
      <c r="AI29" s="1" t="s">
        <v>480</v>
      </c>
      <c r="AJ29" s="1" t="s">
        <v>481</v>
      </c>
      <c r="AL29" s="1" t="s">
        <v>244</v>
      </c>
      <c r="AM29" s="1">
        <v>0</v>
      </c>
      <c r="AN29" s="2">
        <v>0</v>
      </c>
      <c r="AO29" s="1" t="s">
        <v>482</v>
      </c>
      <c r="AP29" s="1" t="s">
        <v>246</v>
      </c>
      <c r="AQ29" s="1" t="s">
        <v>247</v>
      </c>
      <c r="AR29" s="1" t="s">
        <v>248</v>
      </c>
      <c r="AS29" s="1" t="s">
        <v>176</v>
      </c>
      <c r="AT29" s="1" t="s">
        <v>117</v>
      </c>
      <c r="AU29" s="1" t="s">
        <v>249</v>
      </c>
      <c r="AV29" s="3" t="s">
        <v>483</v>
      </c>
      <c r="AX29" s="1" t="s">
        <v>197</v>
      </c>
      <c r="BA29" s="1" t="s">
        <v>198</v>
      </c>
      <c r="BD29" s="1" t="s">
        <v>484</v>
      </c>
      <c r="BE29" s="4">
        <v>40836</v>
      </c>
      <c r="BF29" s="1" t="s">
        <v>137</v>
      </c>
      <c r="BG29" s="2">
        <v>0.49320000000000003</v>
      </c>
      <c r="BH29" s="2">
        <v>0</v>
      </c>
      <c r="BI29" s="2">
        <v>21484</v>
      </c>
      <c r="BJ29" s="2">
        <v>21484</v>
      </c>
      <c r="BK29" s="2">
        <v>1150</v>
      </c>
      <c r="BL29" s="1" t="s">
        <v>297</v>
      </c>
      <c r="BM29" s="1" t="s">
        <v>298</v>
      </c>
      <c r="BN29" s="1" t="s">
        <v>299</v>
      </c>
      <c r="BP29" s="1" t="s">
        <v>141</v>
      </c>
      <c r="BQ29" s="1" t="s">
        <v>114</v>
      </c>
      <c r="BR29" s="1">
        <v>1990</v>
      </c>
      <c r="BS29" s="1">
        <v>1958</v>
      </c>
      <c r="BU29" s="1" t="s">
        <v>298</v>
      </c>
      <c r="BV29" s="1" t="s">
        <v>179</v>
      </c>
      <c r="BW29" s="1" t="s">
        <v>194</v>
      </c>
      <c r="BX29" s="1">
        <v>1</v>
      </c>
      <c r="BY29" s="1">
        <v>0</v>
      </c>
      <c r="BZ29" s="2">
        <v>100</v>
      </c>
      <c r="CA29" s="1" t="s">
        <v>145</v>
      </c>
      <c r="CC29" s="1" t="s">
        <v>146</v>
      </c>
      <c r="CD29" s="1">
        <v>2019</v>
      </c>
      <c r="CE29" s="2">
        <v>0</v>
      </c>
      <c r="CF29" s="2">
        <v>0</v>
      </c>
      <c r="CG29" s="2">
        <v>0</v>
      </c>
      <c r="CH29" s="2">
        <v>0</v>
      </c>
      <c r="CI29" s="2">
        <v>0</v>
      </c>
      <c r="CJ29" s="2">
        <v>0</v>
      </c>
      <c r="CK29" s="2">
        <v>0</v>
      </c>
      <c r="CL29" s="2">
        <v>0</v>
      </c>
      <c r="CM29" s="2">
        <v>0</v>
      </c>
      <c r="CN29" s="2">
        <v>0</v>
      </c>
      <c r="CO29" s="2">
        <v>0</v>
      </c>
      <c r="CP29" s="1">
        <v>2018</v>
      </c>
      <c r="CQ29" s="6">
        <v>82534</v>
      </c>
      <c r="CR29" s="6">
        <v>861</v>
      </c>
      <c r="CS29" s="6">
        <v>42968</v>
      </c>
      <c r="CT29" s="6">
        <v>0</v>
      </c>
      <c r="CU29" s="6">
        <v>0</v>
      </c>
      <c r="CV29" s="6">
        <v>0</v>
      </c>
      <c r="CW29" s="6">
        <v>126363</v>
      </c>
      <c r="CX29" s="6">
        <v>0</v>
      </c>
      <c r="CY29" s="6">
        <v>126363</v>
      </c>
      <c r="CZ29" s="6">
        <v>0</v>
      </c>
      <c r="DA29" s="6">
        <v>126363</v>
      </c>
      <c r="DB29" s="1">
        <v>0</v>
      </c>
      <c r="DC29" s="1">
        <v>0</v>
      </c>
      <c r="DF29" s="2">
        <v>0</v>
      </c>
      <c r="DG29" s="2">
        <v>2.106441513E-5</v>
      </c>
      <c r="DH29" s="7">
        <f t="shared" si="0"/>
        <v>4.2709268435244838E-5</v>
      </c>
      <c r="DI29" s="6">
        <f t="shared" si="12"/>
        <v>2</v>
      </c>
      <c r="DJ29" s="5">
        <f t="shared" si="7"/>
        <v>1.8351318461256001</v>
      </c>
      <c r="DK29" s="5">
        <f t="shared" si="8"/>
        <v>2.7</v>
      </c>
      <c r="DL29" s="10">
        <f t="shared" si="9"/>
        <v>2.4774279922695599</v>
      </c>
      <c r="DM29">
        <f>COUNTIF('Impacted Properties'!$A$1:$A$30,Export_Output_Red_A_3!R29)</f>
        <v>0</v>
      </c>
      <c r="DN29" s="10">
        <f t="shared" si="10"/>
        <v>11000</v>
      </c>
      <c r="DO29" s="10">
        <f t="shared" si="11"/>
        <v>11100</v>
      </c>
    </row>
    <row r="30" spans="1:119" ht="28.8" x14ac:dyDescent="0.3">
      <c r="A30" s="1">
        <v>128446</v>
      </c>
      <c r="B30" s="2">
        <v>1171243</v>
      </c>
      <c r="C30" s="1" t="s">
        <v>485</v>
      </c>
      <c r="H30" s="2">
        <v>20135.210888900001</v>
      </c>
      <c r="I30" s="2">
        <v>611.66531501999998</v>
      </c>
      <c r="J30" s="2">
        <v>20083.7011719</v>
      </c>
      <c r="K30" s="2">
        <v>610.57179442999995</v>
      </c>
      <c r="P30" s="1" t="s">
        <v>486</v>
      </c>
      <c r="Q30" s="1">
        <v>59879</v>
      </c>
      <c r="R30" s="1">
        <v>1171243</v>
      </c>
      <c r="S30" s="1" t="s">
        <v>485</v>
      </c>
      <c r="T30" s="1" t="s">
        <v>487</v>
      </c>
      <c r="U30" s="1" t="s">
        <v>114</v>
      </c>
      <c r="V30" s="2">
        <v>100</v>
      </c>
      <c r="Y30" s="1" t="s">
        <v>488</v>
      </c>
      <c r="AA30" s="1" t="s">
        <v>176</v>
      </c>
      <c r="AB30" s="1" t="s">
        <v>117</v>
      </c>
      <c r="AC30" s="1" t="s">
        <v>469</v>
      </c>
      <c r="AD30" s="1" t="s">
        <v>119</v>
      </c>
      <c r="AE30" s="1" t="s">
        <v>240</v>
      </c>
      <c r="AF30" s="1" t="s">
        <v>241</v>
      </c>
      <c r="AG30" s="1" t="s">
        <v>242</v>
      </c>
      <c r="AH30" s="1" t="s">
        <v>143</v>
      </c>
      <c r="AI30" s="1" t="s">
        <v>489</v>
      </c>
      <c r="AJ30" s="1" t="s">
        <v>490</v>
      </c>
      <c r="AL30" s="1" t="s">
        <v>244</v>
      </c>
      <c r="AM30" s="1">
        <v>0</v>
      </c>
      <c r="AN30" s="2">
        <v>0</v>
      </c>
      <c r="AO30" s="1" t="s">
        <v>491</v>
      </c>
      <c r="AP30" s="1" t="s">
        <v>246</v>
      </c>
      <c r="AQ30" s="1" t="s">
        <v>247</v>
      </c>
      <c r="AR30" s="1" t="s">
        <v>248</v>
      </c>
      <c r="AS30" s="1" t="s">
        <v>176</v>
      </c>
      <c r="AT30" s="1" t="s">
        <v>117</v>
      </c>
      <c r="AU30" s="1" t="s">
        <v>249</v>
      </c>
      <c r="AV30" s="3" t="s">
        <v>492</v>
      </c>
      <c r="AX30" s="1" t="s">
        <v>197</v>
      </c>
      <c r="AZ30" s="1" t="s">
        <v>132</v>
      </c>
      <c r="BA30" s="1" t="s">
        <v>198</v>
      </c>
      <c r="BB30" s="1" t="s">
        <v>493</v>
      </c>
      <c r="BC30" s="1" t="s">
        <v>494</v>
      </c>
      <c r="BD30" s="1" t="s">
        <v>136</v>
      </c>
      <c r="BE30" s="4">
        <v>34962</v>
      </c>
      <c r="BF30" s="1" t="s">
        <v>137</v>
      </c>
      <c r="BG30" s="2">
        <v>0.45</v>
      </c>
      <c r="BH30" s="2">
        <v>0</v>
      </c>
      <c r="BI30" s="2">
        <v>19602</v>
      </c>
      <c r="BJ30" s="2">
        <v>19602</v>
      </c>
      <c r="BK30" s="2">
        <v>1446</v>
      </c>
      <c r="BL30" s="1" t="s">
        <v>451</v>
      </c>
      <c r="BM30" s="1" t="s">
        <v>298</v>
      </c>
      <c r="BN30" s="1" t="s">
        <v>474</v>
      </c>
      <c r="BP30" s="1" t="s">
        <v>141</v>
      </c>
      <c r="BQ30" s="1" t="s">
        <v>114</v>
      </c>
      <c r="BR30" s="1">
        <v>1980</v>
      </c>
      <c r="BS30" s="1">
        <v>1965</v>
      </c>
      <c r="BU30" s="1" t="s">
        <v>298</v>
      </c>
      <c r="BV30" s="1" t="s">
        <v>143</v>
      </c>
      <c r="BW30" s="1" t="s">
        <v>495</v>
      </c>
      <c r="BX30" s="1">
        <v>1</v>
      </c>
      <c r="BY30" s="1">
        <v>0</v>
      </c>
      <c r="BZ30" s="2">
        <v>100</v>
      </c>
      <c r="CA30" s="1" t="s">
        <v>145</v>
      </c>
      <c r="CC30" s="1" t="s">
        <v>146</v>
      </c>
      <c r="CD30" s="1">
        <v>2019</v>
      </c>
      <c r="CE30" s="2">
        <v>0</v>
      </c>
      <c r="CF30" s="2">
        <v>0</v>
      </c>
      <c r="CG30" s="2">
        <v>0</v>
      </c>
      <c r="CH30" s="2">
        <v>0</v>
      </c>
      <c r="CI30" s="2">
        <v>0</v>
      </c>
      <c r="CJ30" s="2">
        <v>0</v>
      </c>
      <c r="CK30" s="2">
        <v>0</v>
      </c>
      <c r="CL30" s="2">
        <v>0</v>
      </c>
      <c r="CM30" s="2">
        <v>0</v>
      </c>
      <c r="CN30" s="2">
        <v>0</v>
      </c>
      <c r="CO30" s="2">
        <v>0</v>
      </c>
      <c r="CP30" s="1">
        <v>2018</v>
      </c>
      <c r="CQ30" s="6">
        <v>102666</v>
      </c>
      <c r="CR30" s="6">
        <v>0</v>
      </c>
      <c r="CS30" s="6">
        <v>22500</v>
      </c>
      <c r="CT30" s="6">
        <v>0</v>
      </c>
      <c r="CU30" s="6">
        <v>0</v>
      </c>
      <c r="CV30" s="6">
        <v>0</v>
      </c>
      <c r="CW30" s="6">
        <v>125166</v>
      </c>
      <c r="CX30" s="6">
        <v>0</v>
      </c>
      <c r="CY30" s="6">
        <v>125166</v>
      </c>
      <c r="CZ30" s="6">
        <v>0</v>
      </c>
      <c r="DA30" s="6">
        <v>125166</v>
      </c>
      <c r="DB30" s="1">
        <v>0</v>
      </c>
      <c r="DC30" s="1">
        <v>0</v>
      </c>
      <c r="DF30" s="2">
        <v>0</v>
      </c>
      <c r="DG30" s="2">
        <v>1.5878351789999998E-2</v>
      </c>
      <c r="DH30" s="7">
        <f t="shared" si="0"/>
        <v>3.5285226199999999E-2</v>
      </c>
      <c r="DI30" s="6">
        <f t="shared" si="12"/>
        <v>1.1478420569329659</v>
      </c>
      <c r="DJ30" s="5">
        <f t="shared" si="7"/>
        <v>793.91758949999985</v>
      </c>
      <c r="DK30" s="5">
        <f t="shared" si="8"/>
        <v>1.5495867768595042</v>
      </c>
      <c r="DL30" s="10">
        <f t="shared" si="9"/>
        <v>1071.788745825</v>
      </c>
      <c r="DM30">
        <f>COUNTIF('Impacted Properties'!$A$1:$A$30,Export_Output_Red_A_3!R30)</f>
        <v>1</v>
      </c>
      <c r="DN30" s="10">
        <f t="shared" si="10"/>
        <v>11000</v>
      </c>
      <c r="DO30" s="10">
        <f t="shared" si="11"/>
        <v>0</v>
      </c>
    </row>
    <row r="31" spans="1:119" ht="28.8" x14ac:dyDescent="0.3">
      <c r="A31" s="1">
        <v>135160</v>
      </c>
      <c r="B31" s="2">
        <v>1171252</v>
      </c>
      <c r="C31" s="1" t="s">
        <v>496</v>
      </c>
      <c r="H31" s="2">
        <v>43492.0099137</v>
      </c>
      <c r="I31" s="2">
        <v>1026.4067854100001</v>
      </c>
      <c r="J31" s="2">
        <v>43499.3515625</v>
      </c>
      <c r="K31" s="2">
        <v>1024.8554702399999</v>
      </c>
      <c r="P31" s="1" t="s">
        <v>497</v>
      </c>
      <c r="Q31" s="1">
        <v>59880</v>
      </c>
      <c r="R31" s="1">
        <v>1171252</v>
      </c>
      <c r="S31" s="1" t="s">
        <v>496</v>
      </c>
      <c r="T31" s="1" t="s">
        <v>498</v>
      </c>
      <c r="U31" s="1" t="s">
        <v>114</v>
      </c>
      <c r="V31" s="2">
        <v>100</v>
      </c>
      <c r="Y31" s="1" t="s">
        <v>499</v>
      </c>
      <c r="AA31" s="1" t="s">
        <v>116</v>
      </c>
      <c r="AB31" s="1" t="s">
        <v>117</v>
      </c>
      <c r="AC31" s="1" t="s">
        <v>500</v>
      </c>
      <c r="AD31" s="1" t="s">
        <v>119</v>
      </c>
      <c r="AE31" s="1" t="s">
        <v>240</v>
      </c>
      <c r="AF31" s="1" t="s">
        <v>241</v>
      </c>
      <c r="AG31" s="1" t="s">
        <v>242</v>
      </c>
      <c r="AH31" s="1" t="s">
        <v>143</v>
      </c>
      <c r="AI31" s="1" t="s">
        <v>501</v>
      </c>
      <c r="AJ31" s="1" t="s">
        <v>502</v>
      </c>
      <c r="AL31" s="1" t="s">
        <v>244</v>
      </c>
      <c r="AM31" s="1">
        <v>0</v>
      </c>
      <c r="AN31" s="2">
        <v>0</v>
      </c>
      <c r="AO31" s="1" t="s">
        <v>503</v>
      </c>
      <c r="AP31" s="1" t="s">
        <v>246</v>
      </c>
      <c r="AQ31" s="1" t="s">
        <v>247</v>
      </c>
      <c r="AR31" s="1" t="s">
        <v>248</v>
      </c>
      <c r="AS31" s="1" t="s">
        <v>176</v>
      </c>
      <c r="AT31" s="1" t="s">
        <v>117</v>
      </c>
      <c r="AU31" s="1" t="s">
        <v>249</v>
      </c>
      <c r="AV31" s="3" t="s">
        <v>504</v>
      </c>
      <c r="AX31" s="1" t="s">
        <v>197</v>
      </c>
      <c r="BA31" s="1" t="s">
        <v>198</v>
      </c>
      <c r="BD31" s="1" t="s">
        <v>505</v>
      </c>
      <c r="BE31" s="4">
        <v>42054</v>
      </c>
      <c r="BF31" s="1" t="s">
        <v>137</v>
      </c>
      <c r="BG31" s="2">
        <v>0.95689999999999997</v>
      </c>
      <c r="BH31" s="2">
        <v>0</v>
      </c>
      <c r="BI31" s="2">
        <v>41683</v>
      </c>
      <c r="BJ31" s="2">
        <v>41683</v>
      </c>
      <c r="BK31" s="2">
        <v>1809</v>
      </c>
      <c r="BL31" s="1" t="s">
        <v>451</v>
      </c>
      <c r="BM31" s="1" t="s">
        <v>298</v>
      </c>
      <c r="BN31" s="1" t="s">
        <v>474</v>
      </c>
      <c r="BP31" s="1" t="s">
        <v>141</v>
      </c>
      <c r="BQ31" s="1" t="s">
        <v>114</v>
      </c>
      <c r="BR31" s="1">
        <v>1990</v>
      </c>
      <c r="BS31" s="1">
        <v>1966</v>
      </c>
      <c r="BU31" s="1" t="s">
        <v>298</v>
      </c>
      <c r="BX31" s="1">
        <v>1</v>
      </c>
      <c r="BY31" s="1">
        <v>0</v>
      </c>
      <c r="BZ31" s="2">
        <v>100</v>
      </c>
      <c r="CA31" s="1" t="s">
        <v>145</v>
      </c>
      <c r="CC31" s="1" t="s">
        <v>146</v>
      </c>
      <c r="CD31" s="1">
        <v>2019</v>
      </c>
      <c r="CE31" s="2">
        <v>0</v>
      </c>
      <c r="CF31" s="2">
        <v>0</v>
      </c>
      <c r="CG31" s="2">
        <v>0</v>
      </c>
      <c r="CH31" s="2">
        <v>0</v>
      </c>
      <c r="CI31" s="2">
        <v>0</v>
      </c>
      <c r="CJ31" s="2">
        <v>0</v>
      </c>
      <c r="CK31" s="2">
        <v>0</v>
      </c>
      <c r="CL31" s="2">
        <v>0</v>
      </c>
      <c r="CM31" s="2">
        <v>0</v>
      </c>
      <c r="CN31" s="2">
        <v>0</v>
      </c>
      <c r="CO31" s="2">
        <v>0</v>
      </c>
      <c r="CP31" s="1">
        <v>2018</v>
      </c>
      <c r="CQ31" s="6">
        <v>111244</v>
      </c>
      <c r="CR31" s="6">
        <v>0</v>
      </c>
      <c r="CS31" s="6">
        <v>83366</v>
      </c>
      <c r="CT31" s="6">
        <v>0</v>
      </c>
      <c r="CU31" s="6">
        <v>0</v>
      </c>
      <c r="CV31" s="6">
        <v>0</v>
      </c>
      <c r="CW31" s="6">
        <v>194610</v>
      </c>
      <c r="CX31" s="6">
        <v>0</v>
      </c>
      <c r="CY31" s="6">
        <v>194610</v>
      </c>
      <c r="CZ31" s="6">
        <v>0</v>
      </c>
      <c r="DA31" s="6">
        <v>194610</v>
      </c>
      <c r="DB31" s="1">
        <v>0</v>
      </c>
      <c r="DC31" s="1">
        <v>0</v>
      </c>
      <c r="DF31" s="2">
        <v>0</v>
      </c>
      <c r="DG31" s="2">
        <v>0.11579010951800001</v>
      </c>
      <c r="DH31" s="7">
        <f t="shared" si="0"/>
        <v>0.12100417845654296</v>
      </c>
      <c r="DI31" s="6">
        <f t="shared" si="12"/>
        <v>2</v>
      </c>
      <c r="DJ31" s="5">
        <f t="shared" si="7"/>
        <v>10087.634341208161</v>
      </c>
      <c r="DK31" s="5">
        <f t="shared" si="8"/>
        <v>2.7</v>
      </c>
      <c r="DL31" s="10">
        <f t="shared" si="9"/>
        <v>13618.306360631019</v>
      </c>
      <c r="DM31">
        <f>COUNTIF('Impacted Properties'!$A$1:$A$30,Export_Output_Red_A_3!R31)</f>
        <v>1</v>
      </c>
      <c r="DN31" s="10">
        <f t="shared" si="10"/>
        <v>67000</v>
      </c>
      <c r="DO31" s="10">
        <f t="shared" si="11"/>
        <v>0</v>
      </c>
    </row>
    <row r="32" spans="1:119" x14ac:dyDescent="0.3">
      <c r="A32" s="1">
        <v>131384</v>
      </c>
      <c r="B32" s="2">
        <v>1171332</v>
      </c>
      <c r="C32" s="1" t="s">
        <v>506</v>
      </c>
      <c r="H32" s="2">
        <v>557151.70539000002</v>
      </c>
      <c r="I32" s="2">
        <v>3349.1304849200001</v>
      </c>
      <c r="J32" s="2">
        <v>588627.57226599997</v>
      </c>
      <c r="K32" s="2">
        <v>3410.1392795500001</v>
      </c>
      <c r="P32" s="1" t="s">
        <v>507</v>
      </c>
      <c r="Q32" s="1">
        <v>59884</v>
      </c>
      <c r="R32" s="1">
        <v>1171332</v>
      </c>
      <c r="S32" s="1" t="s">
        <v>506</v>
      </c>
      <c r="T32" s="1" t="s">
        <v>508</v>
      </c>
      <c r="U32" s="1" t="s">
        <v>114</v>
      </c>
      <c r="V32" s="2">
        <v>100</v>
      </c>
      <c r="Y32" s="1" t="s">
        <v>509</v>
      </c>
      <c r="AA32" s="1" t="s">
        <v>457</v>
      </c>
      <c r="AB32" s="1" t="s">
        <v>117</v>
      </c>
      <c r="AC32" s="1" t="s">
        <v>510</v>
      </c>
      <c r="AD32" s="1" t="s">
        <v>119</v>
      </c>
      <c r="AE32" s="1" t="s">
        <v>240</v>
      </c>
      <c r="AF32" s="1" t="s">
        <v>264</v>
      </c>
      <c r="AG32" s="1" t="s">
        <v>242</v>
      </c>
      <c r="AH32" s="1" t="s">
        <v>265</v>
      </c>
      <c r="AI32" s="1" t="s">
        <v>511</v>
      </c>
      <c r="AJ32" s="1" t="s">
        <v>512</v>
      </c>
      <c r="AM32" s="1">
        <v>0</v>
      </c>
      <c r="AN32" s="2">
        <v>0</v>
      </c>
      <c r="AX32" s="1" t="s">
        <v>197</v>
      </c>
      <c r="BA32" s="1" t="s">
        <v>198</v>
      </c>
      <c r="BB32" s="1" t="s">
        <v>513</v>
      </c>
      <c r="BC32" s="1" t="s">
        <v>514</v>
      </c>
      <c r="BD32" s="1" t="s">
        <v>136</v>
      </c>
      <c r="BE32" s="4">
        <v>34628</v>
      </c>
      <c r="BF32" s="1" t="s">
        <v>515</v>
      </c>
      <c r="BG32" s="2">
        <v>14.569000000000001</v>
      </c>
      <c r="BH32" s="2">
        <v>0</v>
      </c>
      <c r="BI32" s="2">
        <v>634626</v>
      </c>
      <c r="BJ32" s="2">
        <v>634625.64</v>
      </c>
      <c r="BK32" s="2">
        <v>0</v>
      </c>
      <c r="BL32" s="1" t="s">
        <v>240</v>
      </c>
      <c r="BM32" s="1" t="s">
        <v>158</v>
      </c>
      <c r="BP32" s="1" t="s">
        <v>141</v>
      </c>
      <c r="BQ32" s="1" t="s">
        <v>114</v>
      </c>
      <c r="BR32" s="1">
        <v>0</v>
      </c>
      <c r="BS32" s="1">
        <v>0</v>
      </c>
      <c r="BU32" s="1" t="s">
        <v>171</v>
      </c>
      <c r="BX32" s="1">
        <v>0</v>
      </c>
      <c r="BY32" s="1">
        <v>0</v>
      </c>
      <c r="BZ32" s="2">
        <v>0</v>
      </c>
      <c r="CA32" s="1" t="s">
        <v>145</v>
      </c>
      <c r="CC32" s="1" t="s">
        <v>146</v>
      </c>
      <c r="CD32" s="1">
        <v>2019</v>
      </c>
      <c r="CE32" s="2">
        <v>0</v>
      </c>
      <c r="CF32" s="2">
        <v>0</v>
      </c>
      <c r="CG32" s="2">
        <v>0</v>
      </c>
      <c r="CH32" s="2">
        <v>0</v>
      </c>
      <c r="CI32" s="2">
        <v>0</v>
      </c>
      <c r="CJ32" s="2">
        <v>0</v>
      </c>
      <c r="CK32" s="2">
        <v>0</v>
      </c>
      <c r="CL32" s="2">
        <v>0</v>
      </c>
      <c r="CM32" s="2">
        <v>0</v>
      </c>
      <c r="CN32" s="2">
        <v>0</v>
      </c>
      <c r="CO32" s="2">
        <v>0</v>
      </c>
      <c r="CP32" s="1">
        <v>2018</v>
      </c>
      <c r="CQ32" s="6">
        <v>0</v>
      </c>
      <c r="CR32" s="6">
        <v>0</v>
      </c>
      <c r="CS32" s="6">
        <v>0</v>
      </c>
      <c r="CT32" s="6">
        <v>0</v>
      </c>
      <c r="CU32" s="6">
        <v>2360</v>
      </c>
      <c r="CV32" s="6">
        <v>305949</v>
      </c>
      <c r="CW32" s="6">
        <v>305949</v>
      </c>
      <c r="CX32" s="6">
        <v>303589</v>
      </c>
      <c r="CY32" s="6">
        <v>2360</v>
      </c>
      <c r="CZ32" s="6">
        <v>0</v>
      </c>
      <c r="DA32" s="6">
        <v>2360</v>
      </c>
      <c r="DB32" s="1">
        <v>0</v>
      </c>
      <c r="DC32" s="1">
        <v>0</v>
      </c>
      <c r="DF32" s="2">
        <v>0</v>
      </c>
      <c r="DG32" s="2">
        <v>5.6786741645900003</v>
      </c>
      <c r="DH32" s="7">
        <f t="shared" si="0"/>
        <v>0.38977789584666073</v>
      </c>
      <c r="DI32" s="6">
        <f t="shared" si="12"/>
        <v>0.48209366391184572</v>
      </c>
      <c r="DJ32" s="5">
        <f t="shared" si="7"/>
        <v>119252.15745639001</v>
      </c>
      <c r="DK32" s="5">
        <f t="shared" si="8"/>
        <v>1.5</v>
      </c>
      <c r="DL32" s="10">
        <f t="shared" si="9"/>
        <v>371044.56991431065</v>
      </c>
      <c r="DM32">
        <f>COUNTIF('Impacted Properties'!$A$1:$A$30,Export_Output_Red_A_3!R32)</f>
        <v>0</v>
      </c>
      <c r="DN32" s="10">
        <f t="shared" si="10"/>
        <v>67000</v>
      </c>
      <c r="DO32" s="10">
        <f t="shared" si="11"/>
        <v>438100</v>
      </c>
    </row>
    <row r="33" spans="1:119" ht="28.8" x14ac:dyDescent="0.3">
      <c r="A33" s="1">
        <v>86054</v>
      </c>
      <c r="B33" s="2">
        <v>1171350</v>
      </c>
      <c r="C33" s="1" t="s">
        <v>516</v>
      </c>
      <c r="H33" s="2">
        <v>431678.169842</v>
      </c>
      <c r="I33" s="2">
        <v>2909.4419168300001</v>
      </c>
      <c r="J33" s="2">
        <v>440580.26367199997</v>
      </c>
      <c r="K33" s="2">
        <v>2934.8935602699999</v>
      </c>
      <c r="P33" s="1" t="s">
        <v>517</v>
      </c>
      <c r="Q33" s="1">
        <v>59885</v>
      </c>
      <c r="R33" s="1">
        <v>1171350</v>
      </c>
      <c r="S33" s="1" t="s">
        <v>516</v>
      </c>
      <c r="T33" s="1" t="s">
        <v>518</v>
      </c>
      <c r="U33" s="1" t="s">
        <v>114</v>
      </c>
      <c r="V33" s="2">
        <v>100</v>
      </c>
      <c r="Y33" s="1" t="s">
        <v>519</v>
      </c>
      <c r="AA33" s="1" t="s">
        <v>520</v>
      </c>
      <c r="AB33" s="1" t="s">
        <v>117</v>
      </c>
      <c r="AC33" s="1" t="s">
        <v>521</v>
      </c>
      <c r="AD33" s="1" t="s">
        <v>119</v>
      </c>
      <c r="AE33" s="1" t="s">
        <v>240</v>
      </c>
      <c r="AF33" s="1" t="s">
        <v>264</v>
      </c>
      <c r="AG33" s="1" t="s">
        <v>242</v>
      </c>
      <c r="AH33" s="1" t="s">
        <v>265</v>
      </c>
      <c r="AI33" s="1" t="s">
        <v>522</v>
      </c>
      <c r="AJ33" s="1" t="s">
        <v>523</v>
      </c>
      <c r="AM33" s="1">
        <v>0</v>
      </c>
      <c r="AN33" s="2">
        <v>0</v>
      </c>
      <c r="AO33" s="1" t="s">
        <v>524</v>
      </c>
      <c r="AQ33" s="1" t="s">
        <v>525</v>
      </c>
      <c r="AS33" s="1" t="s">
        <v>176</v>
      </c>
      <c r="AT33" s="1" t="s">
        <v>117</v>
      </c>
      <c r="AU33" s="1" t="s">
        <v>279</v>
      </c>
      <c r="AV33" s="3" t="s">
        <v>526</v>
      </c>
      <c r="AX33" s="1" t="s">
        <v>197</v>
      </c>
      <c r="BA33" s="1" t="s">
        <v>198</v>
      </c>
      <c r="BB33" s="1" t="s">
        <v>527</v>
      </c>
      <c r="BC33" s="1" t="s">
        <v>528</v>
      </c>
      <c r="BD33" s="1" t="s">
        <v>136</v>
      </c>
      <c r="BE33" s="4">
        <v>36895</v>
      </c>
      <c r="BF33" s="1" t="s">
        <v>137</v>
      </c>
      <c r="BG33" s="2">
        <v>10</v>
      </c>
      <c r="BH33" s="2">
        <v>0</v>
      </c>
      <c r="BI33" s="2">
        <v>435600</v>
      </c>
      <c r="BJ33" s="2">
        <v>435600</v>
      </c>
      <c r="BK33" s="2">
        <v>0</v>
      </c>
      <c r="BL33" s="1" t="s">
        <v>240</v>
      </c>
      <c r="BM33" s="1" t="s">
        <v>158</v>
      </c>
      <c r="BP33" s="1" t="s">
        <v>141</v>
      </c>
      <c r="BQ33" s="1" t="s">
        <v>114</v>
      </c>
      <c r="BR33" s="1">
        <v>0</v>
      </c>
      <c r="BS33" s="1">
        <v>0</v>
      </c>
      <c r="BU33" s="1" t="s">
        <v>171</v>
      </c>
      <c r="BX33" s="1">
        <v>0</v>
      </c>
      <c r="BY33" s="1">
        <v>0</v>
      </c>
      <c r="BZ33" s="2">
        <v>0</v>
      </c>
      <c r="CA33" s="1" t="s">
        <v>145</v>
      </c>
      <c r="CC33" s="1" t="s">
        <v>146</v>
      </c>
      <c r="CD33" s="1">
        <v>2019</v>
      </c>
      <c r="CE33" s="2">
        <v>0</v>
      </c>
      <c r="CF33" s="2">
        <v>0</v>
      </c>
      <c r="CG33" s="2">
        <v>0</v>
      </c>
      <c r="CH33" s="2">
        <v>0</v>
      </c>
      <c r="CI33" s="2">
        <v>0</v>
      </c>
      <c r="CJ33" s="2">
        <v>0</v>
      </c>
      <c r="CK33" s="2">
        <v>0</v>
      </c>
      <c r="CL33" s="2">
        <v>0</v>
      </c>
      <c r="CM33" s="2">
        <v>0</v>
      </c>
      <c r="CN33" s="2">
        <v>0</v>
      </c>
      <c r="CO33" s="2">
        <v>0</v>
      </c>
      <c r="CP33" s="1">
        <v>2018</v>
      </c>
      <c r="CQ33" s="6">
        <v>0</v>
      </c>
      <c r="CR33" s="6">
        <v>0</v>
      </c>
      <c r="CS33" s="6">
        <v>0</v>
      </c>
      <c r="CT33" s="6">
        <v>0</v>
      </c>
      <c r="CU33" s="6">
        <v>1620</v>
      </c>
      <c r="CV33" s="6">
        <v>215000</v>
      </c>
      <c r="CW33" s="6">
        <v>215000</v>
      </c>
      <c r="CX33" s="6">
        <v>213380</v>
      </c>
      <c r="CY33" s="6">
        <v>1620</v>
      </c>
      <c r="CZ33" s="6">
        <v>0</v>
      </c>
      <c r="DA33" s="6">
        <v>1620</v>
      </c>
      <c r="DB33" s="1">
        <v>0</v>
      </c>
      <c r="DC33" s="1">
        <v>0</v>
      </c>
      <c r="DF33" s="2">
        <v>0</v>
      </c>
      <c r="DG33" s="2">
        <v>3.41184258935</v>
      </c>
      <c r="DH33" s="7">
        <f t="shared" si="0"/>
        <v>0.34118425893499998</v>
      </c>
      <c r="DI33" s="6">
        <f t="shared" si="12"/>
        <v>0.4935720844811754</v>
      </c>
      <c r="DJ33" s="5">
        <f t="shared" si="7"/>
        <v>73354.615671024992</v>
      </c>
      <c r="DK33" s="5">
        <f t="shared" si="8"/>
        <v>1.5</v>
      </c>
      <c r="DL33" s="10">
        <f t="shared" si="9"/>
        <v>222929.79478812899</v>
      </c>
      <c r="DM33">
        <f>COUNTIF('Impacted Properties'!$A$1:$A$30,Export_Output_Red_A_3!R33)</f>
        <v>0</v>
      </c>
      <c r="DN33" s="10">
        <f t="shared" si="10"/>
        <v>67000</v>
      </c>
      <c r="DO33" s="10">
        <f t="shared" si="11"/>
        <v>290000</v>
      </c>
    </row>
    <row r="34" spans="1:119" x14ac:dyDescent="0.3">
      <c r="A34" s="1">
        <v>71945</v>
      </c>
      <c r="B34" s="2">
        <v>1171412</v>
      </c>
      <c r="C34" s="1" t="s">
        <v>529</v>
      </c>
      <c r="H34" s="2">
        <v>166254.108354</v>
      </c>
      <c r="I34" s="2">
        <v>2423.9201089100002</v>
      </c>
      <c r="J34" s="2">
        <v>166859.910156</v>
      </c>
      <c r="K34" s="2">
        <v>2422.3291452799999</v>
      </c>
      <c r="P34" s="1" t="s">
        <v>530</v>
      </c>
      <c r="Q34" s="1">
        <v>59889</v>
      </c>
      <c r="R34" s="1">
        <v>1171412</v>
      </c>
      <c r="S34" s="1" t="s">
        <v>529</v>
      </c>
      <c r="T34" s="1" t="s">
        <v>508</v>
      </c>
      <c r="U34" s="1" t="s">
        <v>114</v>
      </c>
      <c r="V34" s="2">
        <v>100</v>
      </c>
      <c r="Y34" s="1" t="s">
        <v>509</v>
      </c>
      <c r="AA34" s="1" t="s">
        <v>457</v>
      </c>
      <c r="AB34" s="1" t="s">
        <v>117</v>
      </c>
      <c r="AC34" s="1" t="s">
        <v>510</v>
      </c>
      <c r="AD34" s="1" t="s">
        <v>119</v>
      </c>
      <c r="AE34" s="1" t="s">
        <v>240</v>
      </c>
      <c r="AF34" s="1" t="s">
        <v>264</v>
      </c>
      <c r="AG34" s="1" t="s">
        <v>242</v>
      </c>
      <c r="AH34" s="1" t="s">
        <v>265</v>
      </c>
      <c r="AI34" s="1" t="s">
        <v>531</v>
      </c>
      <c r="AJ34" s="1" t="s">
        <v>532</v>
      </c>
      <c r="AM34" s="1">
        <v>0</v>
      </c>
      <c r="AN34" s="2">
        <v>0</v>
      </c>
      <c r="AX34" s="1" t="s">
        <v>197</v>
      </c>
      <c r="BA34" s="1" t="s">
        <v>198</v>
      </c>
      <c r="BB34" s="1" t="s">
        <v>533</v>
      </c>
      <c r="BC34" s="1" t="s">
        <v>534</v>
      </c>
      <c r="BD34" s="1" t="s">
        <v>136</v>
      </c>
      <c r="BE34" s="4">
        <v>32429</v>
      </c>
      <c r="BF34" s="1" t="s">
        <v>199</v>
      </c>
      <c r="BG34" s="2">
        <v>4</v>
      </c>
      <c r="BH34" s="2">
        <v>0</v>
      </c>
      <c r="BI34" s="2">
        <v>174240</v>
      </c>
      <c r="BJ34" s="2">
        <v>174240</v>
      </c>
      <c r="BK34" s="2">
        <v>0</v>
      </c>
      <c r="BL34" s="1" t="s">
        <v>240</v>
      </c>
      <c r="BM34" s="1" t="s">
        <v>158</v>
      </c>
      <c r="BP34" s="1" t="s">
        <v>141</v>
      </c>
      <c r="BQ34" s="1" t="s">
        <v>114</v>
      </c>
      <c r="BR34" s="1">
        <v>0</v>
      </c>
      <c r="BS34" s="1">
        <v>0</v>
      </c>
      <c r="BU34" s="1" t="s">
        <v>159</v>
      </c>
      <c r="BX34" s="1">
        <v>0</v>
      </c>
      <c r="BY34" s="1">
        <v>0</v>
      </c>
      <c r="BZ34" s="2">
        <v>0</v>
      </c>
      <c r="CA34" s="1" t="s">
        <v>145</v>
      </c>
      <c r="CC34" s="1" t="s">
        <v>146</v>
      </c>
      <c r="CD34" s="1">
        <v>2019</v>
      </c>
      <c r="CE34" s="2">
        <v>0</v>
      </c>
      <c r="CF34" s="2">
        <v>0</v>
      </c>
      <c r="CG34" s="2">
        <v>0</v>
      </c>
      <c r="CH34" s="2">
        <v>0</v>
      </c>
      <c r="CI34" s="2">
        <v>0</v>
      </c>
      <c r="CJ34" s="2">
        <v>0</v>
      </c>
      <c r="CK34" s="2">
        <v>0</v>
      </c>
      <c r="CL34" s="2">
        <v>0</v>
      </c>
      <c r="CM34" s="2">
        <v>0</v>
      </c>
      <c r="CN34" s="2">
        <v>0</v>
      </c>
      <c r="CO34" s="2">
        <v>0</v>
      </c>
      <c r="CP34" s="1">
        <v>2018</v>
      </c>
      <c r="CQ34" s="6">
        <v>0</v>
      </c>
      <c r="CR34" s="6">
        <v>0</v>
      </c>
      <c r="CS34" s="6">
        <v>0</v>
      </c>
      <c r="CT34" s="6">
        <v>0</v>
      </c>
      <c r="CU34" s="6">
        <v>444</v>
      </c>
      <c r="CV34" s="6">
        <v>80000</v>
      </c>
      <c r="CW34" s="6">
        <v>80000</v>
      </c>
      <c r="CX34" s="6">
        <v>79556</v>
      </c>
      <c r="CY34" s="6">
        <v>444</v>
      </c>
      <c r="CZ34" s="6">
        <v>0</v>
      </c>
      <c r="DA34" s="6">
        <v>444</v>
      </c>
      <c r="DB34" s="1">
        <v>0</v>
      </c>
      <c r="DC34" s="1">
        <v>0</v>
      </c>
      <c r="DF34" s="2">
        <v>0</v>
      </c>
      <c r="DG34" s="2">
        <v>1.2919230079699999</v>
      </c>
      <c r="DH34" s="7">
        <f t="shared" si="0"/>
        <v>0.32298075199249998</v>
      </c>
      <c r="DI34" s="6">
        <f t="shared" si="12"/>
        <v>0.4591368227731864</v>
      </c>
      <c r="DJ34" s="5">
        <f t="shared" si="7"/>
        <v>25838.460159399998</v>
      </c>
      <c r="DK34" s="5">
        <f t="shared" si="8"/>
        <v>1.5</v>
      </c>
      <c r="DL34" s="10">
        <f t="shared" si="9"/>
        <v>84414.249340759794</v>
      </c>
      <c r="DM34">
        <f>COUNTIF('Impacted Properties'!$A$1:$A$30,Export_Output_Red_A_3!R34)</f>
        <v>0</v>
      </c>
      <c r="DN34" s="10">
        <f t="shared" si="10"/>
        <v>67000</v>
      </c>
      <c r="DO34" s="10">
        <f t="shared" si="11"/>
        <v>151500</v>
      </c>
    </row>
    <row r="35" spans="1:119" x14ac:dyDescent="0.3">
      <c r="A35" s="1">
        <v>118836</v>
      </c>
      <c r="B35" s="2">
        <v>1176970</v>
      </c>
      <c r="C35" s="1" t="s">
        <v>535</v>
      </c>
      <c r="H35" s="2">
        <v>352401.60243099998</v>
      </c>
      <c r="I35" s="2">
        <v>2494.9968894499998</v>
      </c>
      <c r="J35" s="2">
        <v>314681.15625</v>
      </c>
      <c r="K35" s="2">
        <v>2352.55823844</v>
      </c>
      <c r="P35" s="1" t="s">
        <v>536</v>
      </c>
      <c r="Q35" s="1">
        <v>60267</v>
      </c>
      <c r="R35" s="1">
        <v>1176970</v>
      </c>
      <c r="S35" s="1" t="s">
        <v>535</v>
      </c>
      <c r="T35" s="1" t="s">
        <v>537</v>
      </c>
      <c r="U35" s="1" t="s">
        <v>114</v>
      </c>
      <c r="V35" s="2">
        <v>100</v>
      </c>
      <c r="Y35" s="1" t="s">
        <v>538</v>
      </c>
      <c r="AA35" s="1" t="s">
        <v>116</v>
      </c>
      <c r="AB35" s="1" t="s">
        <v>117</v>
      </c>
      <c r="AC35" s="1" t="s">
        <v>129</v>
      </c>
      <c r="AD35" s="1" t="s">
        <v>119</v>
      </c>
      <c r="AE35" s="1" t="s">
        <v>539</v>
      </c>
      <c r="AF35" s="1" t="s">
        <v>540</v>
      </c>
      <c r="AG35" s="1" t="s">
        <v>541</v>
      </c>
      <c r="AI35" s="1" t="s">
        <v>124</v>
      </c>
      <c r="AJ35" s="1" t="s">
        <v>542</v>
      </c>
      <c r="AM35" s="1">
        <v>0</v>
      </c>
      <c r="AN35" s="2">
        <v>0</v>
      </c>
      <c r="AW35" s="1" t="s">
        <v>183</v>
      </c>
      <c r="AX35" s="1" t="s">
        <v>131</v>
      </c>
      <c r="AZ35" s="1" t="s">
        <v>380</v>
      </c>
      <c r="BA35" s="1" t="s">
        <v>184</v>
      </c>
      <c r="BB35" s="1" t="s">
        <v>543</v>
      </c>
      <c r="BC35" s="1" t="s">
        <v>544</v>
      </c>
      <c r="BD35" s="1" t="s">
        <v>136</v>
      </c>
      <c r="BE35" s="4">
        <v>33226</v>
      </c>
      <c r="BF35" s="1" t="s">
        <v>199</v>
      </c>
      <c r="BG35" s="2">
        <v>7.8630000000000004</v>
      </c>
      <c r="BH35" s="2">
        <v>25.390599999999999</v>
      </c>
      <c r="BI35" s="2">
        <v>342512</v>
      </c>
      <c r="BJ35" s="2">
        <v>342512.28</v>
      </c>
      <c r="BK35" s="2">
        <v>0</v>
      </c>
      <c r="BL35" s="1" t="s">
        <v>381</v>
      </c>
      <c r="BM35" s="1" t="s">
        <v>545</v>
      </c>
      <c r="BP35" s="1" t="s">
        <v>141</v>
      </c>
      <c r="BQ35" s="1" t="s">
        <v>257</v>
      </c>
      <c r="BR35" s="1">
        <v>0</v>
      </c>
      <c r="BS35" s="1">
        <v>0</v>
      </c>
      <c r="BU35" s="1" t="s">
        <v>546</v>
      </c>
      <c r="BX35" s="1">
        <v>0</v>
      </c>
      <c r="BY35" s="1">
        <v>0</v>
      </c>
      <c r="BZ35" s="2">
        <v>0</v>
      </c>
      <c r="CA35" s="1" t="s">
        <v>145</v>
      </c>
      <c r="CC35" s="1" t="s">
        <v>146</v>
      </c>
      <c r="CD35" s="1">
        <v>2019</v>
      </c>
      <c r="CE35" s="2">
        <v>0</v>
      </c>
      <c r="CF35" s="2">
        <v>0</v>
      </c>
      <c r="CG35" s="2">
        <v>0</v>
      </c>
      <c r="CH35" s="2">
        <v>0</v>
      </c>
      <c r="CI35" s="2">
        <v>0</v>
      </c>
      <c r="CJ35" s="2">
        <v>0</v>
      </c>
      <c r="CK35" s="2">
        <v>0</v>
      </c>
      <c r="CL35" s="2">
        <v>0</v>
      </c>
      <c r="CM35" s="2">
        <v>0</v>
      </c>
      <c r="CN35" s="2">
        <v>0</v>
      </c>
      <c r="CO35" s="2">
        <v>0</v>
      </c>
      <c r="CP35" s="1">
        <v>2018</v>
      </c>
      <c r="CQ35" s="6">
        <v>0</v>
      </c>
      <c r="CR35" s="6">
        <v>0</v>
      </c>
      <c r="CS35" s="6">
        <v>0</v>
      </c>
      <c r="CT35" s="6">
        <v>353835</v>
      </c>
      <c r="CU35" s="6">
        <v>0</v>
      </c>
      <c r="CV35" s="6">
        <v>0</v>
      </c>
      <c r="CW35" s="6">
        <v>353835</v>
      </c>
      <c r="CX35" s="6">
        <v>0</v>
      </c>
      <c r="CY35" s="6">
        <v>353835</v>
      </c>
      <c r="CZ35" s="6">
        <v>0</v>
      </c>
      <c r="DA35" s="6">
        <v>353835</v>
      </c>
      <c r="DB35" s="1">
        <v>0</v>
      </c>
      <c r="DC35" s="1">
        <v>0</v>
      </c>
      <c r="DF35" s="2">
        <v>0</v>
      </c>
      <c r="DG35" s="2">
        <v>0.56145756534699998</v>
      </c>
      <c r="DH35" s="7">
        <f t="shared" si="0"/>
        <v>7.1405006403026827E-2</v>
      </c>
      <c r="DI35" s="6">
        <f t="shared" si="12"/>
        <v>1.0330578512396693</v>
      </c>
      <c r="DJ35" s="5">
        <f t="shared" si="7"/>
        <v>25265.590440614997</v>
      </c>
      <c r="DK35" s="5">
        <f t="shared" si="8"/>
        <v>1.5</v>
      </c>
      <c r="DL35" s="10">
        <f t="shared" si="9"/>
        <v>36685.637319772977</v>
      </c>
      <c r="DM35">
        <f>COUNTIF('Impacted Properties'!$A$1:$A$30,Export_Output_Red_A_3!R35)</f>
        <v>0</v>
      </c>
      <c r="DN35" s="10">
        <f t="shared" si="10"/>
        <v>67000</v>
      </c>
      <c r="DO35" s="10">
        <f t="shared" si="11"/>
        <v>103700</v>
      </c>
    </row>
    <row r="36" spans="1:119" ht="28.8" x14ac:dyDescent="0.3">
      <c r="A36" s="1">
        <v>258662</v>
      </c>
      <c r="B36" s="2">
        <v>1178763</v>
      </c>
      <c r="C36" s="1" t="s">
        <v>547</v>
      </c>
      <c r="H36" s="2">
        <v>7120414.5906499997</v>
      </c>
      <c r="I36" s="2">
        <v>23838.6918553</v>
      </c>
      <c r="J36" s="2">
        <v>7120414.6015600003</v>
      </c>
      <c r="K36" s="2">
        <v>23838.6918553</v>
      </c>
      <c r="P36" s="1" t="s">
        <v>548</v>
      </c>
      <c r="Q36" s="1">
        <v>60368</v>
      </c>
      <c r="R36" s="1">
        <v>1178763</v>
      </c>
      <c r="S36" s="1" t="s">
        <v>547</v>
      </c>
      <c r="T36" s="1" t="s">
        <v>549</v>
      </c>
      <c r="U36" s="1" t="s">
        <v>114</v>
      </c>
      <c r="V36" s="2">
        <v>100</v>
      </c>
      <c r="W36" s="1" t="s">
        <v>549</v>
      </c>
      <c r="Y36" s="1" t="s">
        <v>550</v>
      </c>
      <c r="AC36" s="1" t="s">
        <v>551</v>
      </c>
      <c r="AD36" s="1" t="s">
        <v>145</v>
      </c>
      <c r="AE36" s="1" t="s">
        <v>552</v>
      </c>
      <c r="AF36" s="1" t="s">
        <v>553</v>
      </c>
      <c r="AG36" s="1" t="s">
        <v>554</v>
      </c>
      <c r="AH36" s="1" t="s">
        <v>194</v>
      </c>
      <c r="AI36" s="1" t="s">
        <v>266</v>
      </c>
      <c r="AJ36" s="1" t="s">
        <v>555</v>
      </c>
      <c r="AM36" s="1">
        <v>0</v>
      </c>
      <c r="AN36" s="2">
        <v>0</v>
      </c>
      <c r="AS36" s="1" t="s">
        <v>116</v>
      </c>
      <c r="AT36" s="1" t="s">
        <v>117</v>
      </c>
      <c r="AU36" s="1" t="s">
        <v>129</v>
      </c>
      <c r="AV36" s="3" t="s">
        <v>556</v>
      </c>
      <c r="AX36" s="1" t="s">
        <v>131</v>
      </c>
      <c r="AZ36" s="1" t="s">
        <v>380</v>
      </c>
      <c r="BA36" s="1" t="s">
        <v>133</v>
      </c>
      <c r="BF36" s="1" t="s">
        <v>268</v>
      </c>
      <c r="BG36" s="2">
        <v>175.4</v>
      </c>
      <c r="BH36" s="2">
        <v>0</v>
      </c>
      <c r="BI36" s="2">
        <v>7640424</v>
      </c>
      <c r="BJ36" s="2">
        <v>7640424</v>
      </c>
      <c r="BK36" s="2">
        <v>0</v>
      </c>
      <c r="BL36" s="1" t="s">
        <v>557</v>
      </c>
      <c r="BM36" s="1" t="s">
        <v>558</v>
      </c>
      <c r="BP36" s="1" t="s">
        <v>141</v>
      </c>
      <c r="BQ36" s="1" t="s">
        <v>257</v>
      </c>
      <c r="BR36" s="1">
        <v>0</v>
      </c>
      <c r="BS36" s="1">
        <v>0</v>
      </c>
      <c r="BU36" s="1" t="s">
        <v>559</v>
      </c>
      <c r="BX36" s="1">
        <v>0</v>
      </c>
      <c r="BY36" s="1">
        <v>0</v>
      </c>
      <c r="BZ36" s="2">
        <v>0</v>
      </c>
      <c r="CA36" s="1" t="s">
        <v>145</v>
      </c>
      <c r="CC36" s="1" t="s">
        <v>146</v>
      </c>
      <c r="CD36" s="1">
        <v>2019</v>
      </c>
      <c r="CE36" s="2">
        <v>0</v>
      </c>
      <c r="CF36" s="2">
        <v>0</v>
      </c>
      <c r="CG36" s="2">
        <v>0</v>
      </c>
      <c r="CH36" s="2">
        <v>0</v>
      </c>
      <c r="CI36" s="2">
        <v>0</v>
      </c>
      <c r="CJ36" s="2">
        <v>0</v>
      </c>
      <c r="CK36" s="2">
        <v>0</v>
      </c>
      <c r="CL36" s="2">
        <v>0</v>
      </c>
      <c r="CM36" s="2">
        <v>0</v>
      </c>
      <c r="CN36" s="2">
        <v>0</v>
      </c>
      <c r="CO36" s="2">
        <v>0</v>
      </c>
      <c r="CP36" s="1">
        <v>2018</v>
      </c>
      <c r="CQ36" s="6">
        <v>0</v>
      </c>
      <c r="CR36" s="6">
        <v>0</v>
      </c>
      <c r="CS36" s="6">
        <v>0</v>
      </c>
      <c r="CT36" s="6">
        <v>350800</v>
      </c>
      <c r="CU36" s="6">
        <v>0</v>
      </c>
      <c r="CV36" s="6">
        <v>0</v>
      </c>
      <c r="CW36" s="6">
        <v>350800</v>
      </c>
      <c r="CX36" s="6">
        <v>0</v>
      </c>
      <c r="CY36" s="6">
        <v>350800</v>
      </c>
      <c r="CZ36" s="6">
        <v>0</v>
      </c>
      <c r="DA36" s="6">
        <v>350800</v>
      </c>
      <c r="DB36" s="1">
        <v>0</v>
      </c>
      <c r="DC36" s="1">
        <v>0</v>
      </c>
      <c r="DF36" s="2">
        <v>0</v>
      </c>
      <c r="DG36" s="2">
        <v>4.4223123224299998E-2</v>
      </c>
      <c r="DH36" s="7">
        <f t="shared" si="0"/>
        <v>2.5212727037799315E-4</v>
      </c>
      <c r="DI36" s="6">
        <f t="shared" si="12"/>
        <v>4.5913682277318638E-2</v>
      </c>
      <c r="DJ36" s="5">
        <f t="shared" si="7"/>
        <v>88.446246448599993</v>
      </c>
      <c r="DK36" s="5">
        <f t="shared" si="8"/>
        <v>1.5</v>
      </c>
      <c r="DL36" s="10">
        <f t="shared" si="9"/>
        <v>2889.5388714757619</v>
      </c>
      <c r="DM36">
        <f>COUNTIF('Impacted Properties'!$A$1:$A$30,Export_Output_Red_A_3!R36)</f>
        <v>0</v>
      </c>
      <c r="DN36" s="10">
        <f t="shared" si="10"/>
        <v>11000</v>
      </c>
      <c r="DO36" s="10">
        <f t="shared" si="11"/>
        <v>13900</v>
      </c>
    </row>
    <row r="37" spans="1:119" ht="28.8" x14ac:dyDescent="0.3">
      <c r="A37" s="1">
        <v>103576</v>
      </c>
      <c r="B37" s="2">
        <v>1178772</v>
      </c>
      <c r="C37" s="1" t="s">
        <v>560</v>
      </c>
      <c r="H37" s="2">
        <v>1845655.7505399999</v>
      </c>
      <c r="I37" s="2">
        <v>9286.6831968000006</v>
      </c>
      <c r="J37" s="2">
        <v>1845655.76367</v>
      </c>
      <c r="K37" s="2">
        <v>9286.6831968000006</v>
      </c>
      <c r="P37" s="1" t="s">
        <v>561</v>
      </c>
      <c r="Q37" s="1">
        <v>60369</v>
      </c>
      <c r="R37" s="1">
        <v>1178772</v>
      </c>
      <c r="S37" s="1" t="s">
        <v>560</v>
      </c>
      <c r="T37" s="1" t="s">
        <v>549</v>
      </c>
      <c r="U37" s="1" t="s">
        <v>114</v>
      </c>
      <c r="V37" s="2">
        <v>100</v>
      </c>
      <c r="W37" s="1" t="s">
        <v>549</v>
      </c>
      <c r="Y37" s="1" t="s">
        <v>550</v>
      </c>
      <c r="AC37" s="1" t="s">
        <v>551</v>
      </c>
      <c r="AD37" s="1" t="s">
        <v>145</v>
      </c>
      <c r="AE37" s="1" t="s">
        <v>552</v>
      </c>
      <c r="AF37" s="1" t="s">
        <v>553</v>
      </c>
      <c r="AG37" s="1" t="s">
        <v>554</v>
      </c>
      <c r="AH37" s="1" t="s">
        <v>194</v>
      </c>
      <c r="AI37" s="1" t="s">
        <v>562</v>
      </c>
      <c r="AJ37" s="1" t="s">
        <v>563</v>
      </c>
      <c r="AL37" s="1" t="s">
        <v>564</v>
      </c>
      <c r="AM37" s="1">
        <v>0</v>
      </c>
      <c r="AN37" s="2">
        <v>0</v>
      </c>
      <c r="AO37" s="1" t="s">
        <v>565</v>
      </c>
      <c r="AP37" s="1" t="s">
        <v>246</v>
      </c>
      <c r="AQ37" s="1" t="s">
        <v>116</v>
      </c>
      <c r="AR37" s="1" t="s">
        <v>248</v>
      </c>
      <c r="AS37" s="1" t="s">
        <v>116</v>
      </c>
      <c r="AT37" s="1" t="s">
        <v>117</v>
      </c>
      <c r="AU37" s="1" t="s">
        <v>129</v>
      </c>
      <c r="AV37" s="3" t="s">
        <v>566</v>
      </c>
      <c r="AX37" s="1" t="s">
        <v>131</v>
      </c>
      <c r="AZ37" s="1" t="s">
        <v>380</v>
      </c>
      <c r="BA37" s="1" t="s">
        <v>133</v>
      </c>
      <c r="BF37" s="1" t="s">
        <v>268</v>
      </c>
      <c r="BG37" s="2">
        <v>42.55</v>
      </c>
      <c r="BH37" s="2">
        <v>0</v>
      </c>
      <c r="BI37" s="2">
        <v>1853478</v>
      </c>
      <c r="BJ37" s="2">
        <v>1853478</v>
      </c>
      <c r="BK37" s="2">
        <v>0</v>
      </c>
      <c r="BL37" s="1" t="s">
        <v>557</v>
      </c>
      <c r="BM37" s="1" t="s">
        <v>558</v>
      </c>
      <c r="BP37" s="1" t="s">
        <v>141</v>
      </c>
      <c r="BQ37" s="1" t="s">
        <v>257</v>
      </c>
      <c r="BR37" s="1">
        <v>0</v>
      </c>
      <c r="BS37" s="1">
        <v>0</v>
      </c>
      <c r="BU37" s="1" t="s">
        <v>559</v>
      </c>
      <c r="BX37" s="1">
        <v>0</v>
      </c>
      <c r="BY37" s="1">
        <v>0</v>
      </c>
      <c r="BZ37" s="2">
        <v>0</v>
      </c>
      <c r="CA37" s="1" t="s">
        <v>145</v>
      </c>
      <c r="CC37" s="1" t="s">
        <v>146</v>
      </c>
      <c r="CD37" s="1">
        <v>2019</v>
      </c>
      <c r="CE37" s="2">
        <v>0</v>
      </c>
      <c r="CF37" s="2">
        <v>0</v>
      </c>
      <c r="CG37" s="2">
        <v>0</v>
      </c>
      <c r="CH37" s="2">
        <v>0</v>
      </c>
      <c r="CI37" s="2">
        <v>0</v>
      </c>
      <c r="CJ37" s="2">
        <v>0</v>
      </c>
      <c r="CK37" s="2">
        <v>0</v>
      </c>
      <c r="CL37" s="2">
        <v>0</v>
      </c>
      <c r="CM37" s="2">
        <v>0</v>
      </c>
      <c r="CN37" s="2">
        <v>0</v>
      </c>
      <c r="CO37" s="2">
        <v>0</v>
      </c>
      <c r="CP37" s="1">
        <v>2018</v>
      </c>
      <c r="CQ37" s="6">
        <v>0</v>
      </c>
      <c r="CR37" s="6">
        <v>0</v>
      </c>
      <c r="CS37" s="6">
        <v>0</v>
      </c>
      <c r="CT37" s="6">
        <v>85100</v>
      </c>
      <c r="CU37" s="6">
        <v>0</v>
      </c>
      <c r="CV37" s="6">
        <v>0</v>
      </c>
      <c r="CW37" s="6">
        <v>85100</v>
      </c>
      <c r="CX37" s="6">
        <v>0</v>
      </c>
      <c r="CY37" s="6">
        <v>85100</v>
      </c>
      <c r="CZ37" s="6">
        <v>0</v>
      </c>
      <c r="DA37" s="6">
        <v>85100</v>
      </c>
      <c r="DB37" s="1">
        <v>0</v>
      </c>
      <c r="DC37" s="1">
        <v>0</v>
      </c>
      <c r="DF37" s="2">
        <v>0</v>
      </c>
      <c r="DG37" s="2">
        <v>0.46991138965700002</v>
      </c>
      <c r="DH37" s="7">
        <f t="shared" si="0"/>
        <v>1.1043745937884842E-2</v>
      </c>
      <c r="DI37" s="6">
        <f t="shared" si="12"/>
        <v>4.5913682277318638E-2</v>
      </c>
      <c r="DJ37" s="5">
        <f t="shared" si="7"/>
        <v>939.82277931400006</v>
      </c>
      <c r="DK37" s="5">
        <f t="shared" si="8"/>
        <v>1.5</v>
      </c>
      <c r="DL37" s="10">
        <f t="shared" si="9"/>
        <v>30704.010200188382</v>
      </c>
      <c r="DM37">
        <f>COUNTIF('Impacted Properties'!$A$1:$A$30,Export_Output_Red_A_3!R37)</f>
        <v>0</v>
      </c>
      <c r="DN37" s="10">
        <f t="shared" si="10"/>
        <v>67000</v>
      </c>
      <c r="DO37" s="10">
        <f t="shared" si="11"/>
        <v>97800</v>
      </c>
    </row>
    <row r="38" spans="1:119" ht="28.8" x14ac:dyDescent="0.3">
      <c r="A38" s="1">
        <v>133403</v>
      </c>
      <c r="B38" s="2">
        <v>1181250</v>
      </c>
      <c r="C38" s="1" t="s">
        <v>567</v>
      </c>
      <c r="H38" s="2">
        <v>2920198.0812499998</v>
      </c>
      <c r="I38" s="2">
        <v>6831.6109365700004</v>
      </c>
      <c r="J38" s="2">
        <v>2980974.4296900001</v>
      </c>
      <c r="K38" s="2">
        <v>6858.9039659399996</v>
      </c>
      <c r="P38" s="1" t="s">
        <v>568</v>
      </c>
      <c r="Q38" s="1">
        <v>60540</v>
      </c>
      <c r="R38" s="1">
        <v>1181250</v>
      </c>
      <c r="S38" s="1" t="s">
        <v>567</v>
      </c>
      <c r="T38" s="1" t="s">
        <v>569</v>
      </c>
      <c r="U38" s="1" t="s">
        <v>114</v>
      </c>
      <c r="V38" s="2">
        <v>100</v>
      </c>
      <c r="Y38" s="1" t="s">
        <v>570</v>
      </c>
      <c r="AA38" s="1" t="s">
        <v>571</v>
      </c>
      <c r="AB38" s="1" t="s">
        <v>117</v>
      </c>
      <c r="AC38" s="1" t="s">
        <v>572</v>
      </c>
      <c r="AD38" s="1" t="s">
        <v>119</v>
      </c>
      <c r="AE38" s="1" t="s">
        <v>573</v>
      </c>
      <c r="AF38" s="1" t="s">
        <v>574</v>
      </c>
      <c r="AG38" s="1" t="s">
        <v>575</v>
      </c>
      <c r="AI38" s="1" t="s">
        <v>194</v>
      </c>
      <c r="AJ38" s="1" t="s">
        <v>576</v>
      </c>
      <c r="AM38" s="1">
        <v>0</v>
      </c>
      <c r="AN38" s="2">
        <v>0</v>
      </c>
      <c r="AQ38" s="1" t="s">
        <v>577</v>
      </c>
      <c r="AS38" s="1" t="s">
        <v>116</v>
      </c>
      <c r="AT38" s="1" t="s">
        <v>117</v>
      </c>
      <c r="AU38" s="1" t="s">
        <v>129</v>
      </c>
      <c r="AV38" s="3" t="s">
        <v>578</v>
      </c>
      <c r="AW38" s="1" t="s">
        <v>183</v>
      </c>
      <c r="AX38" s="1" t="s">
        <v>131</v>
      </c>
      <c r="BA38" s="1" t="s">
        <v>184</v>
      </c>
      <c r="BD38" s="1" t="s">
        <v>579</v>
      </c>
      <c r="BE38" s="4">
        <v>42566</v>
      </c>
      <c r="BF38" s="1" t="s">
        <v>137</v>
      </c>
      <c r="BG38" s="2">
        <v>68.433800000000005</v>
      </c>
      <c r="BH38" s="2">
        <v>0</v>
      </c>
      <c r="BI38" s="2">
        <v>2980976.33</v>
      </c>
      <c r="BJ38" s="2">
        <v>2980976.33</v>
      </c>
      <c r="BK38" s="2">
        <v>0</v>
      </c>
      <c r="BL38" s="1" t="s">
        <v>573</v>
      </c>
      <c r="BM38" s="1" t="s">
        <v>158</v>
      </c>
      <c r="BP38" s="1" t="s">
        <v>141</v>
      </c>
      <c r="BQ38" s="1" t="s">
        <v>114</v>
      </c>
      <c r="BR38" s="1">
        <v>0</v>
      </c>
      <c r="BS38" s="1">
        <v>0</v>
      </c>
      <c r="BU38" s="1" t="s">
        <v>171</v>
      </c>
      <c r="BX38" s="1">
        <v>0</v>
      </c>
      <c r="BY38" s="1">
        <v>0</v>
      </c>
      <c r="BZ38" s="2">
        <v>0</v>
      </c>
      <c r="CA38" s="1" t="s">
        <v>145</v>
      </c>
      <c r="CC38" s="1" t="s">
        <v>146</v>
      </c>
      <c r="CD38" s="1">
        <v>2019</v>
      </c>
      <c r="CE38" s="2">
        <v>0</v>
      </c>
      <c r="CF38" s="2">
        <v>0</v>
      </c>
      <c r="CG38" s="2">
        <v>0</v>
      </c>
      <c r="CH38" s="2">
        <v>0</v>
      </c>
      <c r="CI38" s="2">
        <v>0</v>
      </c>
      <c r="CJ38" s="2">
        <v>0</v>
      </c>
      <c r="CK38" s="2">
        <v>0</v>
      </c>
      <c r="CL38" s="2">
        <v>0</v>
      </c>
      <c r="CM38" s="2">
        <v>0</v>
      </c>
      <c r="CN38" s="2">
        <v>0</v>
      </c>
      <c r="CO38" s="2">
        <v>0</v>
      </c>
      <c r="CP38" s="1">
        <v>2018</v>
      </c>
      <c r="CQ38" s="6">
        <v>0</v>
      </c>
      <c r="CR38" s="6">
        <v>0</v>
      </c>
      <c r="CS38" s="6">
        <v>0</v>
      </c>
      <c r="CT38" s="6">
        <v>0</v>
      </c>
      <c r="CU38" s="6">
        <v>11086</v>
      </c>
      <c r="CV38" s="6">
        <v>1026507</v>
      </c>
      <c r="CW38" s="6">
        <v>1026507</v>
      </c>
      <c r="CX38" s="6">
        <v>1015421</v>
      </c>
      <c r="CY38" s="6">
        <v>11086</v>
      </c>
      <c r="CZ38" s="6">
        <v>0</v>
      </c>
      <c r="DA38" s="6">
        <v>11086</v>
      </c>
      <c r="DB38" s="1">
        <v>0</v>
      </c>
      <c r="DC38" s="1">
        <v>0</v>
      </c>
      <c r="DF38" s="2">
        <v>0</v>
      </c>
      <c r="DG38" s="2">
        <v>4.6206683251299996</v>
      </c>
      <c r="DH38" s="7">
        <f t="shared" si="0"/>
        <v>6.7520265161804482E-2</v>
      </c>
      <c r="DI38" s="6">
        <f t="shared" si="12"/>
        <v>0.34435261684885637</v>
      </c>
      <c r="DJ38" s="5">
        <f t="shared" si="7"/>
        <v>69310.024830448441</v>
      </c>
      <c r="DK38" s="5">
        <f t="shared" si="8"/>
        <v>1.5</v>
      </c>
      <c r="DL38" s="10">
        <f t="shared" si="9"/>
        <v>301914.46836399415</v>
      </c>
      <c r="DM38">
        <f>COUNTIF('Impacted Properties'!$A$1:$A$30,Export_Output_Red_A_3!R38)</f>
        <v>0</v>
      </c>
      <c r="DN38" s="10">
        <f t="shared" si="10"/>
        <v>67000</v>
      </c>
      <c r="DO38" s="10">
        <f t="shared" si="11"/>
        <v>369000</v>
      </c>
    </row>
    <row r="39" spans="1:119" x14ac:dyDescent="0.3">
      <c r="A39" s="1">
        <v>114498</v>
      </c>
      <c r="B39" s="2">
        <v>1181269</v>
      </c>
      <c r="C39" s="1" t="s">
        <v>580</v>
      </c>
      <c r="H39" s="2">
        <v>18785.684963399999</v>
      </c>
      <c r="I39" s="2">
        <v>796.68638071999999</v>
      </c>
      <c r="J39" s="2">
        <v>16010.8710938</v>
      </c>
      <c r="K39" s="2">
        <v>782.60896070000001</v>
      </c>
      <c r="P39" s="1" t="s">
        <v>581</v>
      </c>
      <c r="Q39" s="1">
        <v>60541</v>
      </c>
      <c r="R39" s="1">
        <v>1181269</v>
      </c>
      <c r="S39" s="1" t="s">
        <v>580</v>
      </c>
      <c r="T39" s="1" t="s">
        <v>537</v>
      </c>
      <c r="U39" s="1" t="s">
        <v>114</v>
      </c>
      <c r="V39" s="2">
        <v>100</v>
      </c>
      <c r="Y39" s="1" t="s">
        <v>538</v>
      </c>
      <c r="AA39" s="1" t="s">
        <v>116</v>
      </c>
      <c r="AB39" s="1" t="s">
        <v>117</v>
      </c>
      <c r="AC39" s="1" t="s">
        <v>129</v>
      </c>
      <c r="AD39" s="1" t="s">
        <v>119</v>
      </c>
      <c r="AE39" s="1" t="s">
        <v>573</v>
      </c>
      <c r="AF39" s="1" t="s">
        <v>574</v>
      </c>
      <c r="AG39" s="1" t="s">
        <v>575</v>
      </c>
      <c r="AI39" s="1" t="s">
        <v>179</v>
      </c>
      <c r="AJ39" s="1" t="s">
        <v>582</v>
      </c>
      <c r="AM39" s="1">
        <v>0</v>
      </c>
      <c r="AN39" s="2">
        <v>0</v>
      </c>
      <c r="AW39" s="1" t="s">
        <v>183</v>
      </c>
      <c r="AX39" s="1" t="s">
        <v>131</v>
      </c>
      <c r="AZ39" s="1" t="s">
        <v>380</v>
      </c>
      <c r="BA39" s="1" t="s">
        <v>184</v>
      </c>
      <c r="BB39" s="1" t="s">
        <v>543</v>
      </c>
      <c r="BC39" s="1" t="s">
        <v>544</v>
      </c>
      <c r="BD39" s="1" t="s">
        <v>136</v>
      </c>
      <c r="BE39" s="4">
        <v>33226</v>
      </c>
      <c r="BF39" s="1" t="s">
        <v>199</v>
      </c>
      <c r="BG39" s="2">
        <v>0.62250000000000005</v>
      </c>
      <c r="BH39" s="2">
        <v>25.390599999999999</v>
      </c>
      <c r="BI39" s="2">
        <v>27116</v>
      </c>
      <c r="BJ39" s="2">
        <v>27116.1</v>
      </c>
      <c r="BK39" s="2">
        <v>0</v>
      </c>
      <c r="BL39" s="1" t="s">
        <v>381</v>
      </c>
      <c r="BM39" s="1" t="s">
        <v>545</v>
      </c>
      <c r="BP39" s="1" t="s">
        <v>141</v>
      </c>
      <c r="BQ39" s="1" t="s">
        <v>257</v>
      </c>
      <c r="BR39" s="1">
        <v>0</v>
      </c>
      <c r="BS39" s="1">
        <v>0</v>
      </c>
      <c r="BU39" s="1" t="s">
        <v>546</v>
      </c>
      <c r="BX39" s="1">
        <v>0</v>
      </c>
      <c r="BY39" s="1">
        <v>0</v>
      </c>
      <c r="BZ39" s="2">
        <v>0</v>
      </c>
      <c r="CA39" s="1" t="s">
        <v>145</v>
      </c>
      <c r="CC39" s="1" t="s">
        <v>146</v>
      </c>
      <c r="CD39" s="1">
        <v>2019</v>
      </c>
      <c r="CE39" s="2">
        <v>0</v>
      </c>
      <c r="CF39" s="2">
        <v>0</v>
      </c>
      <c r="CG39" s="2">
        <v>0</v>
      </c>
      <c r="CH39" s="2">
        <v>0</v>
      </c>
      <c r="CI39" s="2">
        <v>0</v>
      </c>
      <c r="CJ39" s="2">
        <v>0</v>
      </c>
      <c r="CK39" s="2">
        <v>0</v>
      </c>
      <c r="CL39" s="2">
        <v>0</v>
      </c>
      <c r="CM39" s="2">
        <v>0</v>
      </c>
      <c r="CN39" s="2">
        <v>0</v>
      </c>
      <c r="CO39" s="2">
        <v>0</v>
      </c>
      <c r="CP39" s="1">
        <v>2018</v>
      </c>
      <c r="CQ39" s="6">
        <v>0</v>
      </c>
      <c r="CR39" s="6">
        <v>0</v>
      </c>
      <c r="CS39" s="6">
        <v>0</v>
      </c>
      <c r="CT39" s="6">
        <v>28013</v>
      </c>
      <c r="CU39" s="6">
        <v>0</v>
      </c>
      <c r="CV39" s="6">
        <v>0</v>
      </c>
      <c r="CW39" s="6">
        <v>28013</v>
      </c>
      <c r="CX39" s="6">
        <v>0</v>
      </c>
      <c r="CY39" s="6">
        <v>28013</v>
      </c>
      <c r="CZ39" s="6">
        <v>0</v>
      </c>
      <c r="DA39" s="6">
        <v>28013</v>
      </c>
      <c r="DB39" s="1">
        <v>0</v>
      </c>
      <c r="DC39" s="1">
        <v>0</v>
      </c>
      <c r="DF39" s="2">
        <v>0</v>
      </c>
      <c r="DG39" s="2">
        <v>0.367560449224</v>
      </c>
      <c r="DH39" s="7">
        <f t="shared" si="0"/>
        <v>0.59045855297028116</v>
      </c>
      <c r="DI39" s="6">
        <f t="shared" si="12"/>
        <v>1.0330762904694997</v>
      </c>
      <c r="DJ39" s="5">
        <f t="shared" si="7"/>
        <v>16540.515444356486</v>
      </c>
      <c r="DK39" s="5">
        <f t="shared" si="8"/>
        <v>1.5</v>
      </c>
      <c r="DL39" s="10">
        <f t="shared" si="9"/>
        <v>24016.399752296162</v>
      </c>
      <c r="DM39">
        <f>COUNTIF('Impacted Properties'!$A$1:$A$30,Export_Output_Red_A_3!R39)</f>
        <v>0</v>
      </c>
      <c r="DN39" s="10">
        <f t="shared" si="10"/>
        <v>67000</v>
      </c>
      <c r="DO39" s="10">
        <f t="shared" si="11"/>
        <v>91100</v>
      </c>
    </row>
    <row r="40" spans="1:119" x14ac:dyDescent="0.3">
      <c r="A40" s="1">
        <v>166306</v>
      </c>
      <c r="B40" s="2">
        <v>1181278</v>
      </c>
      <c r="C40" s="1" t="s">
        <v>583</v>
      </c>
      <c r="H40" s="2">
        <v>61490.293446399999</v>
      </c>
      <c r="I40" s="2">
        <v>1079.1496120500001</v>
      </c>
      <c r="J40" s="2">
        <v>75423.9414063</v>
      </c>
      <c r="K40" s="2">
        <v>1194.4703200599999</v>
      </c>
      <c r="P40" s="1" t="s">
        <v>584</v>
      </c>
      <c r="Q40" s="1">
        <v>60542</v>
      </c>
      <c r="R40" s="1">
        <v>1181278</v>
      </c>
      <c r="S40" s="1" t="s">
        <v>583</v>
      </c>
      <c r="T40" s="1" t="s">
        <v>537</v>
      </c>
      <c r="U40" s="1" t="s">
        <v>114</v>
      </c>
      <c r="V40" s="2">
        <v>100</v>
      </c>
      <c r="Y40" s="1" t="s">
        <v>538</v>
      </c>
      <c r="AA40" s="1" t="s">
        <v>116</v>
      </c>
      <c r="AB40" s="1" t="s">
        <v>117</v>
      </c>
      <c r="AC40" s="1" t="s">
        <v>129</v>
      </c>
      <c r="AD40" s="1" t="s">
        <v>119</v>
      </c>
      <c r="AE40" s="1" t="s">
        <v>573</v>
      </c>
      <c r="AF40" s="1" t="s">
        <v>574</v>
      </c>
      <c r="AG40" s="1" t="s">
        <v>575</v>
      </c>
      <c r="AI40" s="1" t="s">
        <v>143</v>
      </c>
      <c r="AJ40" s="1" t="s">
        <v>585</v>
      </c>
      <c r="AM40" s="1">
        <v>0</v>
      </c>
      <c r="AN40" s="2">
        <v>0</v>
      </c>
      <c r="AW40" s="1" t="s">
        <v>183</v>
      </c>
      <c r="AX40" s="1" t="s">
        <v>131</v>
      </c>
      <c r="AZ40" s="1" t="s">
        <v>380</v>
      </c>
      <c r="BA40" s="1" t="s">
        <v>184</v>
      </c>
      <c r="BD40" s="1" t="s">
        <v>136</v>
      </c>
      <c r="BF40" s="1" t="s">
        <v>199</v>
      </c>
      <c r="BG40" s="2">
        <v>1.4924999999999999</v>
      </c>
      <c r="BH40" s="2">
        <v>25.390599999999999</v>
      </c>
      <c r="BI40" s="2">
        <v>65013</v>
      </c>
      <c r="BJ40" s="2">
        <v>65013.3</v>
      </c>
      <c r="BK40" s="2">
        <v>0</v>
      </c>
      <c r="BL40" s="1" t="s">
        <v>381</v>
      </c>
      <c r="BM40" s="1" t="s">
        <v>545</v>
      </c>
      <c r="BP40" s="1" t="s">
        <v>141</v>
      </c>
      <c r="BQ40" s="1" t="s">
        <v>257</v>
      </c>
      <c r="BR40" s="1">
        <v>0</v>
      </c>
      <c r="BS40" s="1">
        <v>0</v>
      </c>
      <c r="BU40" s="1" t="s">
        <v>546</v>
      </c>
      <c r="BX40" s="1">
        <v>0</v>
      </c>
      <c r="BY40" s="1">
        <v>0</v>
      </c>
      <c r="BZ40" s="2">
        <v>0</v>
      </c>
      <c r="CA40" s="1" t="s">
        <v>145</v>
      </c>
      <c r="CC40" s="1" t="s">
        <v>146</v>
      </c>
      <c r="CD40" s="1">
        <v>2019</v>
      </c>
      <c r="CE40" s="2">
        <v>0</v>
      </c>
      <c r="CF40" s="2">
        <v>0</v>
      </c>
      <c r="CG40" s="2">
        <v>0</v>
      </c>
      <c r="CH40" s="2">
        <v>0</v>
      </c>
      <c r="CI40" s="2">
        <v>0</v>
      </c>
      <c r="CJ40" s="2">
        <v>0</v>
      </c>
      <c r="CK40" s="2">
        <v>0</v>
      </c>
      <c r="CL40" s="2">
        <v>0</v>
      </c>
      <c r="CM40" s="2">
        <v>0</v>
      </c>
      <c r="CN40" s="2">
        <v>0</v>
      </c>
      <c r="CO40" s="2">
        <v>0</v>
      </c>
      <c r="CP40" s="1">
        <v>2018</v>
      </c>
      <c r="CQ40" s="6">
        <v>0</v>
      </c>
      <c r="CR40" s="6">
        <v>0</v>
      </c>
      <c r="CS40" s="6">
        <v>0</v>
      </c>
      <c r="CT40" s="6">
        <v>67163</v>
      </c>
      <c r="CU40" s="6">
        <v>0</v>
      </c>
      <c r="CV40" s="6">
        <v>0</v>
      </c>
      <c r="CW40" s="6">
        <v>67163</v>
      </c>
      <c r="CX40" s="6">
        <v>0</v>
      </c>
      <c r="CY40" s="6">
        <v>67163</v>
      </c>
      <c r="CZ40" s="6">
        <v>0</v>
      </c>
      <c r="DA40" s="6">
        <v>67163</v>
      </c>
      <c r="DB40" s="1">
        <v>0</v>
      </c>
      <c r="DC40" s="1">
        <v>0</v>
      </c>
      <c r="DF40" s="2">
        <v>0</v>
      </c>
      <c r="DG40" s="2">
        <v>0.34977371997500001</v>
      </c>
      <c r="DH40" s="7">
        <f t="shared" si="0"/>
        <v>0.23435425123953099</v>
      </c>
      <c r="DI40" s="6">
        <f t="shared" si="12"/>
        <v>1.0330655419737191</v>
      </c>
      <c r="DJ40" s="5">
        <f t="shared" si="7"/>
        <v>15739.934576000618</v>
      </c>
      <c r="DK40" s="5">
        <f t="shared" si="8"/>
        <v>1.5</v>
      </c>
      <c r="DL40" s="10">
        <f t="shared" si="9"/>
        <v>22854.2148631665</v>
      </c>
      <c r="DM40">
        <f>COUNTIF('Impacted Properties'!$A$1:$A$30,Export_Output_Red_A_3!R40)</f>
        <v>0</v>
      </c>
      <c r="DN40" s="10">
        <f t="shared" si="10"/>
        <v>67000</v>
      </c>
      <c r="DO40" s="10">
        <f t="shared" si="11"/>
        <v>89900</v>
      </c>
    </row>
    <row r="41" spans="1:119" x14ac:dyDescent="0.3">
      <c r="A41" s="1">
        <v>198854</v>
      </c>
      <c r="B41" s="2">
        <v>1181287</v>
      </c>
      <c r="C41" s="1" t="s">
        <v>586</v>
      </c>
      <c r="H41" s="2">
        <v>41238.935038800002</v>
      </c>
      <c r="I41" s="2">
        <v>977.73254875999999</v>
      </c>
      <c r="J41" s="2">
        <v>42211.9765625</v>
      </c>
      <c r="K41" s="2">
        <v>988.43070679000004</v>
      </c>
      <c r="P41" s="1" t="s">
        <v>587</v>
      </c>
      <c r="Q41" s="1">
        <v>60543</v>
      </c>
      <c r="R41" s="1">
        <v>1181287</v>
      </c>
      <c r="S41" s="1" t="s">
        <v>586</v>
      </c>
      <c r="T41" s="1" t="s">
        <v>537</v>
      </c>
      <c r="U41" s="1" t="s">
        <v>114</v>
      </c>
      <c r="V41" s="2">
        <v>100</v>
      </c>
      <c r="Y41" s="1" t="s">
        <v>538</v>
      </c>
      <c r="AA41" s="1" t="s">
        <v>116</v>
      </c>
      <c r="AB41" s="1" t="s">
        <v>117</v>
      </c>
      <c r="AC41" s="1" t="s">
        <v>129</v>
      </c>
      <c r="AD41" s="1" t="s">
        <v>119</v>
      </c>
      <c r="AE41" s="1" t="s">
        <v>573</v>
      </c>
      <c r="AF41" s="1" t="s">
        <v>574</v>
      </c>
      <c r="AG41" s="1" t="s">
        <v>575</v>
      </c>
      <c r="AI41" s="1" t="s">
        <v>265</v>
      </c>
      <c r="AJ41" s="1" t="s">
        <v>588</v>
      </c>
      <c r="AM41" s="1">
        <v>0</v>
      </c>
      <c r="AN41" s="2">
        <v>0</v>
      </c>
      <c r="AW41" s="1" t="s">
        <v>183</v>
      </c>
      <c r="AX41" s="1" t="s">
        <v>131</v>
      </c>
      <c r="AZ41" s="1" t="s">
        <v>380</v>
      </c>
      <c r="BA41" s="1" t="s">
        <v>184</v>
      </c>
      <c r="BD41" s="1" t="s">
        <v>136</v>
      </c>
      <c r="BF41" s="1" t="s">
        <v>199</v>
      </c>
      <c r="BG41" s="2">
        <v>0.88959999999999995</v>
      </c>
      <c r="BH41" s="2">
        <v>25.390599999999999</v>
      </c>
      <c r="BI41" s="2">
        <v>38751</v>
      </c>
      <c r="BJ41" s="2">
        <v>38750.980000000003</v>
      </c>
      <c r="BK41" s="2">
        <v>0</v>
      </c>
      <c r="BL41" s="1" t="s">
        <v>381</v>
      </c>
      <c r="BM41" s="1" t="s">
        <v>545</v>
      </c>
      <c r="BP41" s="1" t="s">
        <v>141</v>
      </c>
      <c r="BQ41" s="1" t="s">
        <v>257</v>
      </c>
      <c r="BR41" s="1">
        <v>0</v>
      </c>
      <c r="BS41" s="1">
        <v>0</v>
      </c>
      <c r="BU41" s="1" t="s">
        <v>546</v>
      </c>
      <c r="BX41" s="1">
        <v>0</v>
      </c>
      <c r="BY41" s="1">
        <v>0</v>
      </c>
      <c r="BZ41" s="2">
        <v>0</v>
      </c>
      <c r="CA41" s="1" t="s">
        <v>145</v>
      </c>
      <c r="CC41" s="1" t="s">
        <v>146</v>
      </c>
      <c r="CD41" s="1">
        <v>2019</v>
      </c>
      <c r="CE41" s="2">
        <v>0</v>
      </c>
      <c r="CF41" s="2">
        <v>0</v>
      </c>
      <c r="CG41" s="2">
        <v>0</v>
      </c>
      <c r="CH41" s="2">
        <v>0</v>
      </c>
      <c r="CI41" s="2">
        <v>0</v>
      </c>
      <c r="CJ41" s="2">
        <v>0</v>
      </c>
      <c r="CK41" s="2">
        <v>0</v>
      </c>
      <c r="CL41" s="2">
        <v>0</v>
      </c>
      <c r="CM41" s="2">
        <v>0</v>
      </c>
      <c r="CN41" s="2">
        <v>0</v>
      </c>
      <c r="CO41" s="2">
        <v>0</v>
      </c>
      <c r="CP41" s="1">
        <v>2018</v>
      </c>
      <c r="CQ41" s="6">
        <v>0</v>
      </c>
      <c r="CR41" s="6">
        <v>0</v>
      </c>
      <c r="CS41" s="6">
        <v>0</v>
      </c>
      <c r="CT41" s="6">
        <v>40032</v>
      </c>
      <c r="CU41" s="6">
        <v>0</v>
      </c>
      <c r="CV41" s="6">
        <v>0</v>
      </c>
      <c r="CW41" s="6">
        <v>40032</v>
      </c>
      <c r="CX41" s="6">
        <v>0</v>
      </c>
      <c r="CY41" s="6">
        <v>40032</v>
      </c>
      <c r="CZ41" s="6">
        <v>0</v>
      </c>
      <c r="DA41" s="6">
        <v>40032</v>
      </c>
      <c r="DB41" s="1">
        <v>0</v>
      </c>
      <c r="DC41" s="1">
        <v>0</v>
      </c>
      <c r="DF41" s="2">
        <v>0</v>
      </c>
      <c r="DG41" s="2">
        <v>0.63530481008499995</v>
      </c>
      <c r="DH41" s="7">
        <f t="shared" si="0"/>
        <v>0.71414652035387483</v>
      </c>
      <c r="DI41" s="6">
        <f t="shared" si="12"/>
        <v>1.0330577446041365</v>
      </c>
      <c r="DJ41" s="5">
        <f t="shared" si="7"/>
        <v>28588.713502806317</v>
      </c>
      <c r="DK41" s="5">
        <f t="shared" si="8"/>
        <v>1.5</v>
      </c>
      <c r="DL41" s="10">
        <f t="shared" si="9"/>
        <v>41510.816290953895</v>
      </c>
      <c r="DM41">
        <f>COUNTIF('Impacted Properties'!$A$1:$A$30,Export_Output_Red_A_3!R41)</f>
        <v>0</v>
      </c>
      <c r="DN41" s="10">
        <f t="shared" si="10"/>
        <v>67000</v>
      </c>
      <c r="DO41" s="10">
        <f t="shared" si="11"/>
        <v>108600</v>
      </c>
    </row>
    <row r="42" spans="1:119" x14ac:dyDescent="0.3">
      <c r="A42" s="1">
        <v>60713</v>
      </c>
      <c r="B42" s="2">
        <v>1181296</v>
      </c>
      <c r="C42" s="1" t="s">
        <v>589</v>
      </c>
      <c r="H42" s="2">
        <v>108265.81756</v>
      </c>
      <c r="I42" s="2">
        <v>1403.99341835</v>
      </c>
      <c r="J42" s="2">
        <v>105631.447266</v>
      </c>
      <c r="K42" s="2">
        <v>1353.4564971499999</v>
      </c>
      <c r="P42" s="1" t="s">
        <v>590</v>
      </c>
      <c r="Q42" s="1">
        <v>60544</v>
      </c>
      <c r="R42" s="1">
        <v>1181296</v>
      </c>
      <c r="S42" s="1" t="s">
        <v>589</v>
      </c>
      <c r="T42" s="1" t="s">
        <v>549</v>
      </c>
      <c r="U42" s="1" t="s">
        <v>114</v>
      </c>
      <c r="V42" s="2">
        <v>100</v>
      </c>
      <c r="Y42" s="1" t="s">
        <v>550</v>
      </c>
      <c r="AC42" s="1" t="s">
        <v>551</v>
      </c>
      <c r="AD42" s="1" t="s">
        <v>145</v>
      </c>
      <c r="AE42" s="1" t="s">
        <v>573</v>
      </c>
      <c r="AF42" s="1" t="s">
        <v>574</v>
      </c>
      <c r="AG42" s="1" t="s">
        <v>575</v>
      </c>
      <c r="AI42" s="1" t="s">
        <v>591</v>
      </c>
      <c r="AJ42" s="1" t="s">
        <v>592</v>
      </c>
      <c r="AM42" s="1">
        <v>0</v>
      </c>
      <c r="AN42" s="2">
        <v>0</v>
      </c>
      <c r="AX42" s="1" t="s">
        <v>131</v>
      </c>
      <c r="AZ42" s="1" t="s">
        <v>380</v>
      </c>
      <c r="BA42" s="1" t="s">
        <v>133</v>
      </c>
      <c r="BF42" s="1" t="s">
        <v>268</v>
      </c>
      <c r="BG42" s="2">
        <v>1.94</v>
      </c>
      <c r="BH42" s="2">
        <v>0</v>
      </c>
      <c r="BI42" s="2">
        <v>84506</v>
      </c>
      <c r="BJ42" s="2">
        <v>84506.4</v>
      </c>
      <c r="BK42" s="2">
        <v>0</v>
      </c>
      <c r="BL42" s="1" t="s">
        <v>557</v>
      </c>
      <c r="BM42" s="1" t="s">
        <v>558</v>
      </c>
      <c r="BP42" s="1" t="s">
        <v>141</v>
      </c>
      <c r="BQ42" s="1" t="s">
        <v>257</v>
      </c>
      <c r="BR42" s="1">
        <v>0</v>
      </c>
      <c r="BS42" s="1">
        <v>0</v>
      </c>
      <c r="BU42" s="1" t="s">
        <v>559</v>
      </c>
      <c r="BX42" s="1">
        <v>0</v>
      </c>
      <c r="BY42" s="1">
        <v>0</v>
      </c>
      <c r="BZ42" s="2">
        <v>0</v>
      </c>
      <c r="CA42" s="1" t="s">
        <v>145</v>
      </c>
      <c r="CC42" s="1" t="s">
        <v>146</v>
      </c>
      <c r="CD42" s="1">
        <v>2019</v>
      </c>
      <c r="CE42" s="2">
        <v>0</v>
      </c>
      <c r="CF42" s="2">
        <v>0</v>
      </c>
      <c r="CG42" s="2">
        <v>0</v>
      </c>
      <c r="CH42" s="2">
        <v>0</v>
      </c>
      <c r="CI42" s="2">
        <v>0</v>
      </c>
      <c r="CJ42" s="2">
        <v>0</v>
      </c>
      <c r="CK42" s="2">
        <v>0</v>
      </c>
      <c r="CL42" s="2">
        <v>0</v>
      </c>
      <c r="CM42" s="2">
        <v>0</v>
      </c>
      <c r="CN42" s="2">
        <v>0</v>
      </c>
      <c r="CO42" s="2">
        <v>0</v>
      </c>
      <c r="CP42" s="1">
        <v>2018</v>
      </c>
      <c r="CQ42" s="6">
        <v>0</v>
      </c>
      <c r="CR42" s="6">
        <v>0</v>
      </c>
      <c r="CS42" s="6">
        <v>0</v>
      </c>
      <c r="CT42" s="6">
        <v>3880</v>
      </c>
      <c r="CU42" s="6">
        <v>0</v>
      </c>
      <c r="CV42" s="6">
        <v>0</v>
      </c>
      <c r="CW42" s="6">
        <v>3880</v>
      </c>
      <c r="CX42" s="6">
        <v>0</v>
      </c>
      <c r="CY42" s="6">
        <v>3880</v>
      </c>
      <c r="CZ42" s="6">
        <v>0</v>
      </c>
      <c r="DA42" s="6">
        <v>3880</v>
      </c>
      <c r="DB42" s="1">
        <v>0</v>
      </c>
      <c r="DC42" s="1">
        <v>0</v>
      </c>
      <c r="DF42" s="2">
        <v>0</v>
      </c>
      <c r="DG42" s="2">
        <v>3.9377419798499999E-2</v>
      </c>
      <c r="DH42" s="7">
        <f t="shared" si="0"/>
        <v>2.0297639071391753E-2</v>
      </c>
      <c r="DI42" s="6">
        <f t="shared" si="12"/>
        <v>4.5913682277318645E-2</v>
      </c>
      <c r="DJ42" s="5">
        <f t="shared" si="7"/>
        <v>78.754839597</v>
      </c>
      <c r="DK42" s="5">
        <f t="shared" si="8"/>
        <v>1.5</v>
      </c>
      <c r="DL42" s="10">
        <f t="shared" si="9"/>
        <v>2572.9206096339899</v>
      </c>
      <c r="DM42">
        <f>COUNTIF('Impacted Properties'!$A$1:$A$30,Export_Output_Red_A_3!R42)</f>
        <v>0</v>
      </c>
      <c r="DN42" s="10">
        <f t="shared" si="10"/>
        <v>11000</v>
      </c>
      <c r="DO42" s="10">
        <f t="shared" si="11"/>
        <v>13600</v>
      </c>
    </row>
    <row r="43" spans="1:119" ht="28.8" x14ac:dyDescent="0.3">
      <c r="A43" s="1">
        <v>184962</v>
      </c>
      <c r="B43" s="2">
        <v>1181312</v>
      </c>
      <c r="C43" s="1" t="s">
        <v>593</v>
      </c>
      <c r="H43" s="2">
        <v>1003768.4347099999</v>
      </c>
      <c r="I43" s="2">
        <v>4310.9903210599996</v>
      </c>
      <c r="J43" s="2">
        <v>955930.67578100006</v>
      </c>
      <c r="K43" s="2">
        <v>4364.6613445200001</v>
      </c>
      <c r="P43" s="1" t="s">
        <v>594</v>
      </c>
      <c r="Q43" s="1">
        <v>60545</v>
      </c>
      <c r="R43" s="1">
        <v>1181312</v>
      </c>
      <c r="S43" s="1" t="s">
        <v>593</v>
      </c>
      <c r="T43" s="1" t="s">
        <v>595</v>
      </c>
      <c r="U43" s="1" t="s">
        <v>114</v>
      </c>
      <c r="V43" s="2">
        <v>100</v>
      </c>
      <c r="Y43" s="1" t="s">
        <v>596</v>
      </c>
      <c r="AA43" s="1" t="s">
        <v>116</v>
      </c>
      <c r="AB43" s="1" t="s">
        <v>117</v>
      </c>
      <c r="AC43" s="1" t="s">
        <v>597</v>
      </c>
      <c r="AD43" s="1" t="s">
        <v>119</v>
      </c>
      <c r="AE43" s="1" t="s">
        <v>598</v>
      </c>
      <c r="AF43" s="1" t="s">
        <v>599</v>
      </c>
      <c r="AG43" s="1" t="s">
        <v>600</v>
      </c>
      <c r="AI43" s="1" t="s">
        <v>179</v>
      </c>
      <c r="AJ43" s="1" t="s">
        <v>601</v>
      </c>
      <c r="AL43" s="1" t="s">
        <v>564</v>
      </c>
      <c r="AM43" s="1">
        <v>0</v>
      </c>
      <c r="AN43" s="2">
        <v>0</v>
      </c>
      <c r="AO43" s="1" t="s">
        <v>602</v>
      </c>
      <c r="AP43" s="1" t="s">
        <v>246</v>
      </c>
      <c r="AQ43" s="1" t="s">
        <v>116</v>
      </c>
      <c r="AR43" s="1" t="s">
        <v>248</v>
      </c>
      <c r="AS43" s="1" t="s">
        <v>116</v>
      </c>
      <c r="AT43" s="1" t="s">
        <v>117</v>
      </c>
      <c r="AU43" s="1" t="s">
        <v>129</v>
      </c>
      <c r="AV43" s="3" t="s">
        <v>603</v>
      </c>
      <c r="AX43" s="1" t="s">
        <v>131</v>
      </c>
      <c r="AZ43" s="1" t="s">
        <v>132</v>
      </c>
      <c r="BA43" s="1" t="s">
        <v>133</v>
      </c>
      <c r="BB43" s="1" t="s">
        <v>604</v>
      </c>
      <c r="BC43" s="1" t="s">
        <v>605</v>
      </c>
      <c r="BD43" s="1" t="s">
        <v>136</v>
      </c>
      <c r="BE43" s="4">
        <v>36238</v>
      </c>
      <c r="BF43" s="1" t="s">
        <v>515</v>
      </c>
      <c r="BG43" s="2">
        <v>21.665099999999999</v>
      </c>
      <c r="BH43" s="2">
        <v>0</v>
      </c>
      <c r="BI43" s="2">
        <v>943732</v>
      </c>
      <c r="BJ43" s="2">
        <v>943731.76</v>
      </c>
      <c r="BK43" s="2">
        <v>2340</v>
      </c>
      <c r="BL43" s="1" t="s">
        <v>138</v>
      </c>
      <c r="BM43" s="1" t="s">
        <v>139</v>
      </c>
      <c r="BN43" s="1" t="s">
        <v>299</v>
      </c>
      <c r="BP43" s="1" t="s">
        <v>141</v>
      </c>
      <c r="BQ43" s="1" t="s">
        <v>114</v>
      </c>
      <c r="BR43" s="1">
        <v>1970</v>
      </c>
      <c r="BS43" s="1">
        <v>1960</v>
      </c>
      <c r="BU43" s="1" t="s">
        <v>171</v>
      </c>
      <c r="BX43" s="1">
        <v>1</v>
      </c>
      <c r="BY43" s="1">
        <v>0</v>
      </c>
      <c r="BZ43" s="2">
        <v>100</v>
      </c>
      <c r="CA43" s="1" t="s">
        <v>145</v>
      </c>
      <c r="CC43" s="1" t="s">
        <v>146</v>
      </c>
      <c r="CD43" s="1">
        <v>2019</v>
      </c>
      <c r="CE43" s="2">
        <v>0</v>
      </c>
      <c r="CF43" s="2">
        <v>0</v>
      </c>
      <c r="CG43" s="2">
        <v>0</v>
      </c>
      <c r="CH43" s="2">
        <v>0</v>
      </c>
      <c r="CI43" s="2">
        <v>0</v>
      </c>
      <c r="CJ43" s="2">
        <v>0</v>
      </c>
      <c r="CK43" s="2">
        <v>0</v>
      </c>
      <c r="CL43" s="2">
        <v>0</v>
      </c>
      <c r="CM43" s="2">
        <v>0</v>
      </c>
      <c r="CN43" s="2">
        <v>0</v>
      </c>
      <c r="CO43" s="2">
        <v>0</v>
      </c>
      <c r="CP43" s="1">
        <v>2018</v>
      </c>
      <c r="CQ43" s="6">
        <v>56813</v>
      </c>
      <c r="CR43" s="6">
        <v>67104</v>
      </c>
      <c r="CS43" s="6">
        <v>183110</v>
      </c>
      <c r="CT43" s="6">
        <v>0</v>
      </c>
      <c r="CU43" s="6">
        <v>2851</v>
      </c>
      <c r="CV43" s="6">
        <v>791820</v>
      </c>
      <c r="CW43" s="6">
        <v>1098847</v>
      </c>
      <c r="CX43" s="6">
        <v>788969</v>
      </c>
      <c r="CY43" s="6">
        <v>309878</v>
      </c>
      <c r="CZ43" s="6">
        <v>86286</v>
      </c>
      <c r="DA43" s="6">
        <v>223592</v>
      </c>
      <c r="DB43" s="1">
        <v>0</v>
      </c>
      <c r="DC43" s="1">
        <v>0</v>
      </c>
      <c r="DF43" s="2">
        <v>0</v>
      </c>
      <c r="DG43" s="2">
        <v>5.2478337005600002</v>
      </c>
      <c r="DH43" s="7">
        <f t="shared" si="0"/>
        <v>0.24222522297691199</v>
      </c>
      <c r="DI43" s="6">
        <f t="shared" si="12"/>
        <v>1.0330583766726258</v>
      </c>
      <c r="DJ43" s="5">
        <f t="shared" si="7"/>
        <v>236152.63663688084</v>
      </c>
      <c r="DK43" s="5">
        <f t="shared" si="8"/>
        <v>1.5</v>
      </c>
      <c r="DL43" s="10">
        <f t="shared" si="9"/>
        <v>342893.45399459038</v>
      </c>
      <c r="DM43">
        <f>COUNTIF('Impacted Properties'!$A$1:$A$30,Export_Output_Red_A_3!R43)</f>
        <v>1</v>
      </c>
      <c r="DN43" s="10">
        <f t="shared" si="10"/>
        <v>67000</v>
      </c>
      <c r="DO43" s="10">
        <f t="shared" si="11"/>
        <v>0</v>
      </c>
    </row>
    <row r="44" spans="1:119" x14ac:dyDescent="0.3">
      <c r="A44" s="1">
        <v>217018</v>
      </c>
      <c r="B44" s="2">
        <v>1181401</v>
      </c>
      <c r="C44" s="1" t="s">
        <v>606</v>
      </c>
      <c r="H44" s="2">
        <v>90789.045438999994</v>
      </c>
      <c r="I44" s="2">
        <v>1347.4025582300001</v>
      </c>
      <c r="J44" s="2">
        <v>90588.0410156</v>
      </c>
      <c r="K44" s="2">
        <v>1338.4226474</v>
      </c>
      <c r="P44" s="1" t="s">
        <v>607</v>
      </c>
      <c r="Q44" s="1">
        <v>60549</v>
      </c>
      <c r="R44" s="1">
        <v>1181401</v>
      </c>
      <c r="S44" s="1" t="s">
        <v>606</v>
      </c>
      <c r="T44" s="1" t="s">
        <v>608</v>
      </c>
      <c r="U44" s="1" t="s">
        <v>114</v>
      </c>
      <c r="V44" s="2">
        <v>100</v>
      </c>
      <c r="Y44" s="1" t="s">
        <v>609</v>
      </c>
      <c r="AA44" s="1" t="s">
        <v>116</v>
      </c>
      <c r="AB44" s="1" t="s">
        <v>117</v>
      </c>
      <c r="AC44" s="1" t="s">
        <v>610</v>
      </c>
      <c r="AD44" s="1" t="s">
        <v>119</v>
      </c>
      <c r="AE44" s="1" t="s">
        <v>598</v>
      </c>
      <c r="AF44" s="1" t="s">
        <v>599</v>
      </c>
      <c r="AG44" s="1" t="s">
        <v>600</v>
      </c>
      <c r="AI44" s="1" t="s">
        <v>275</v>
      </c>
      <c r="AJ44" s="1" t="s">
        <v>611</v>
      </c>
      <c r="AM44" s="1">
        <v>0</v>
      </c>
      <c r="AN44" s="2">
        <v>0</v>
      </c>
      <c r="AX44" s="1" t="s">
        <v>131</v>
      </c>
      <c r="BA44" s="1" t="s">
        <v>133</v>
      </c>
      <c r="BD44" s="1" t="s">
        <v>612</v>
      </c>
      <c r="BE44" s="4">
        <v>42172</v>
      </c>
      <c r="BF44" s="1" t="s">
        <v>137</v>
      </c>
      <c r="BG44" s="2">
        <v>2.012</v>
      </c>
      <c r="BH44" s="2">
        <v>0</v>
      </c>
      <c r="BI44" s="2">
        <v>87643</v>
      </c>
      <c r="BJ44" s="2">
        <v>87642.72</v>
      </c>
      <c r="BK44" s="2">
        <v>0</v>
      </c>
      <c r="BL44" s="1" t="s">
        <v>598</v>
      </c>
      <c r="BM44" s="1" t="s">
        <v>269</v>
      </c>
      <c r="BP44" s="1" t="s">
        <v>141</v>
      </c>
      <c r="BQ44" s="1" t="s">
        <v>114</v>
      </c>
      <c r="BR44" s="1">
        <v>0</v>
      </c>
      <c r="BS44" s="1">
        <v>0</v>
      </c>
      <c r="BU44" s="1" t="s">
        <v>269</v>
      </c>
      <c r="BX44" s="1">
        <v>0</v>
      </c>
      <c r="BY44" s="1">
        <v>0</v>
      </c>
      <c r="BZ44" s="2">
        <v>0</v>
      </c>
      <c r="CA44" s="1" t="s">
        <v>145</v>
      </c>
      <c r="CC44" s="1" t="s">
        <v>146</v>
      </c>
      <c r="CD44" s="1">
        <v>2019</v>
      </c>
      <c r="CE44" s="2">
        <v>0</v>
      </c>
      <c r="CF44" s="2">
        <v>0</v>
      </c>
      <c r="CG44" s="2">
        <v>0</v>
      </c>
      <c r="CH44" s="2">
        <v>0</v>
      </c>
      <c r="CI44" s="2">
        <v>0</v>
      </c>
      <c r="CJ44" s="2">
        <v>0</v>
      </c>
      <c r="CK44" s="2">
        <v>0</v>
      </c>
      <c r="CL44" s="2">
        <v>0</v>
      </c>
      <c r="CM44" s="2">
        <v>0</v>
      </c>
      <c r="CN44" s="2">
        <v>0</v>
      </c>
      <c r="CO44" s="2">
        <v>0</v>
      </c>
      <c r="CP44" s="1">
        <v>2018</v>
      </c>
      <c r="CQ44" s="6">
        <v>0</v>
      </c>
      <c r="CR44" s="6">
        <v>0</v>
      </c>
      <c r="CS44" s="6">
        <v>0</v>
      </c>
      <c r="CT44" s="6">
        <v>40240</v>
      </c>
      <c r="CU44" s="6">
        <v>0</v>
      </c>
      <c r="CV44" s="6">
        <v>0</v>
      </c>
      <c r="CW44" s="6">
        <v>40240</v>
      </c>
      <c r="CX44" s="6">
        <v>0</v>
      </c>
      <c r="CY44" s="6">
        <v>40240</v>
      </c>
      <c r="CZ44" s="6">
        <v>0</v>
      </c>
      <c r="DA44" s="6">
        <v>40240</v>
      </c>
      <c r="DB44" s="1">
        <v>0</v>
      </c>
      <c r="DC44" s="1">
        <v>0</v>
      </c>
      <c r="DF44" s="2">
        <v>0</v>
      </c>
      <c r="DG44" s="2">
        <v>1.2173086641100001E-2</v>
      </c>
      <c r="DH44" s="7">
        <f t="shared" si="0"/>
        <v>6.0502418693339959E-3</v>
      </c>
      <c r="DI44" s="6">
        <f t="shared" si="12"/>
        <v>0.4591368227731864</v>
      </c>
      <c r="DJ44" s="5">
        <f t="shared" si="7"/>
        <v>243.46173282199999</v>
      </c>
      <c r="DK44" s="5">
        <f t="shared" si="8"/>
        <v>1.5</v>
      </c>
      <c r="DL44" s="10">
        <f t="shared" si="9"/>
        <v>795.38948112947412</v>
      </c>
      <c r="DM44">
        <f>COUNTIF('Impacted Properties'!$A$1:$A$30,Export_Output_Red_A_3!R44)</f>
        <v>0</v>
      </c>
      <c r="DN44" s="10">
        <f t="shared" si="10"/>
        <v>11000</v>
      </c>
      <c r="DO44" s="10">
        <f t="shared" si="11"/>
        <v>11800</v>
      </c>
    </row>
    <row r="45" spans="1:119" ht="28.8" x14ac:dyDescent="0.3">
      <c r="A45" s="1">
        <v>304882</v>
      </c>
      <c r="B45" s="2">
        <v>1181410</v>
      </c>
      <c r="C45" s="1" t="s">
        <v>613</v>
      </c>
      <c r="D45" s="4">
        <v>38578</v>
      </c>
      <c r="H45" s="2">
        <v>24802.216601100001</v>
      </c>
      <c r="I45" s="2">
        <v>644.88975443000004</v>
      </c>
      <c r="J45" s="2">
        <v>24056.875</v>
      </c>
      <c r="K45" s="2">
        <v>639.69877676999999</v>
      </c>
      <c r="P45" s="1" t="s">
        <v>614</v>
      </c>
      <c r="Q45" s="1">
        <v>60550</v>
      </c>
      <c r="R45" s="1">
        <v>1181410</v>
      </c>
      <c r="S45" s="1" t="s">
        <v>613</v>
      </c>
      <c r="T45" s="1" t="s">
        <v>615</v>
      </c>
      <c r="U45" s="1" t="s">
        <v>114</v>
      </c>
      <c r="V45" s="2">
        <v>100</v>
      </c>
      <c r="Y45" s="1" t="s">
        <v>616</v>
      </c>
      <c r="AA45" s="1" t="s">
        <v>617</v>
      </c>
      <c r="AB45" s="1" t="s">
        <v>117</v>
      </c>
      <c r="AC45" s="1" t="s">
        <v>618</v>
      </c>
      <c r="AD45" s="1" t="s">
        <v>119</v>
      </c>
      <c r="AE45" s="1" t="s">
        <v>598</v>
      </c>
      <c r="AF45" s="1" t="s">
        <v>599</v>
      </c>
      <c r="AG45" s="1" t="s">
        <v>600</v>
      </c>
      <c r="AI45" s="1" t="s">
        <v>619</v>
      </c>
      <c r="AJ45" s="1" t="s">
        <v>620</v>
      </c>
      <c r="AL45" s="1" t="s">
        <v>621</v>
      </c>
      <c r="AM45" s="1">
        <v>0</v>
      </c>
      <c r="AN45" s="2">
        <v>0</v>
      </c>
      <c r="AO45" s="1" t="s">
        <v>622</v>
      </c>
      <c r="AQ45" s="1" t="s">
        <v>623</v>
      </c>
      <c r="AS45" s="1" t="s">
        <v>116</v>
      </c>
      <c r="AT45" s="1" t="s">
        <v>117</v>
      </c>
      <c r="AU45" s="1" t="s">
        <v>129</v>
      </c>
      <c r="AV45" s="3" t="s">
        <v>624</v>
      </c>
      <c r="AX45" s="1" t="s">
        <v>131</v>
      </c>
      <c r="BA45" s="1" t="s">
        <v>133</v>
      </c>
      <c r="BB45" s="1" t="s">
        <v>493</v>
      </c>
      <c r="BC45" s="1" t="s">
        <v>625</v>
      </c>
      <c r="BD45" s="1" t="s">
        <v>136</v>
      </c>
      <c r="BE45" s="4">
        <v>34942</v>
      </c>
      <c r="BF45" s="1" t="s">
        <v>137</v>
      </c>
      <c r="BG45" s="2">
        <v>0.51</v>
      </c>
      <c r="BH45" s="2">
        <v>0</v>
      </c>
      <c r="BI45" s="2">
        <v>22216</v>
      </c>
      <c r="BJ45" s="2">
        <v>22215.599999999999</v>
      </c>
      <c r="BK45" s="2">
        <v>0</v>
      </c>
      <c r="BL45" s="1" t="s">
        <v>598</v>
      </c>
      <c r="BM45" s="1" t="s">
        <v>406</v>
      </c>
      <c r="BP45" s="1" t="s">
        <v>141</v>
      </c>
      <c r="BQ45" s="1" t="s">
        <v>114</v>
      </c>
      <c r="BR45" s="1">
        <v>0</v>
      </c>
      <c r="BS45" s="1">
        <v>0</v>
      </c>
      <c r="BU45" s="1" t="s">
        <v>406</v>
      </c>
      <c r="BX45" s="1">
        <v>0</v>
      </c>
      <c r="BY45" s="1">
        <v>0</v>
      </c>
      <c r="BZ45" s="2">
        <v>0</v>
      </c>
      <c r="CA45" s="1" t="s">
        <v>145</v>
      </c>
      <c r="CC45" s="1" t="s">
        <v>146</v>
      </c>
      <c r="CD45" s="1">
        <v>2019</v>
      </c>
      <c r="CE45" s="2">
        <v>0</v>
      </c>
      <c r="CF45" s="2">
        <v>0</v>
      </c>
      <c r="CG45" s="2">
        <v>0</v>
      </c>
      <c r="CH45" s="2">
        <v>0</v>
      </c>
      <c r="CI45" s="2">
        <v>0</v>
      </c>
      <c r="CJ45" s="2">
        <v>0</v>
      </c>
      <c r="CK45" s="2">
        <v>0</v>
      </c>
      <c r="CL45" s="2">
        <v>0</v>
      </c>
      <c r="CM45" s="2">
        <v>0</v>
      </c>
      <c r="CN45" s="2">
        <v>0</v>
      </c>
      <c r="CO45" s="2">
        <v>0</v>
      </c>
      <c r="CP45" s="1">
        <v>2018</v>
      </c>
      <c r="CQ45" s="6">
        <v>0</v>
      </c>
      <c r="CR45" s="6">
        <v>0</v>
      </c>
      <c r="CS45" s="6">
        <v>20400</v>
      </c>
      <c r="CT45" s="6">
        <v>0</v>
      </c>
      <c r="CU45" s="6">
        <v>0</v>
      </c>
      <c r="CV45" s="6">
        <v>0</v>
      </c>
      <c r="CW45" s="6">
        <v>20400</v>
      </c>
      <c r="CX45" s="6">
        <v>0</v>
      </c>
      <c r="CY45" s="6">
        <v>20400</v>
      </c>
      <c r="CZ45" s="6">
        <v>0</v>
      </c>
      <c r="DA45" s="6">
        <v>20400</v>
      </c>
      <c r="DB45" s="1">
        <v>0</v>
      </c>
      <c r="DC45" s="1">
        <v>0</v>
      </c>
      <c r="DF45" s="2">
        <v>0</v>
      </c>
      <c r="DG45" s="2">
        <v>7.5668638094500001E-2</v>
      </c>
      <c r="DH45" s="7">
        <f t="shared" si="0"/>
        <v>0.1483698786166667</v>
      </c>
      <c r="DI45" s="6">
        <f t="shared" si="12"/>
        <v>0.91827364554637292</v>
      </c>
      <c r="DJ45" s="5">
        <f t="shared" si="7"/>
        <v>3026.7455237800004</v>
      </c>
      <c r="DK45" s="5">
        <f t="shared" si="8"/>
        <v>1.5</v>
      </c>
      <c r="DL45" s="10">
        <f t="shared" si="9"/>
        <v>4944.1888130946299</v>
      </c>
      <c r="DM45">
        <f>COUNTIF('Impacted Properties'!$A$1:$A$30,Export_Output_Red_A_3!R45)</f>
        <v>0</v>
      </c>
      <c r="DN45" s="10">
        <f t="shared" si="10"/>
        <v>11000</v>
      </c>
      <c r="DO45" s="10">
        <f t="shared" si="11"/>
        <v>16000</v>
      </c>
    </row>
    <row r="46" spans="1:119" x14ac:dyDescent="0.3">
      <c r="A46" s="1">
        <v>118053</v>
      </c>
      <c r="B46" s="2">
        <v>1181517</v>
      </c>
      <c r="C46" s="1" t="s">
        <v>626</v>
      </c>
      <c r="H46" s="2">
        <v>213758.94674000001</v>
      </c>
      <c r="I46" s="2">
        <v>2105.5111612300002</v>
      </c>
      <c r="J46" s="2">
        <v>282938.70507800003</v>
      </c>
      <c r="K46" s="2">
        <v>2333.8647702200001</v>
      </c>
      <c r="P46" s="1" t="s">
        <v>627</v>
      </c>
      <c r="Q46" s="1">
        <v>60559</v>
      </c>
      <c r="R46" s="1">
        <v>1181517</v>
      </c>
      <c r="S46" s="1" t="s">
        <v>626</v>
      </c>
      <c r="T46" s="1" t="s">
        <v>549</v>
      </c>
      <c r="U46" s="1" t="s">
        <v>114</v>
      </c>
      <c r="V46" s="2">
        <v>100</v>
      </c>
      <c r="Y46" s="1" t="s">
        <v>550</v>
      </c>
      <c r="AC46" s="1" t="s">
        <v>551</v>
      </c>
      <c r="AD46" s="1" t="s">
        <v>145</v>
      </c>
      <c r="AE46" s="1" t="s">
        <v>598</v>
      </c>
      <c r="AF46" s="1" t="s">
        <v>599</v>
      </c>
      <c r="AG46" s="1" t="s">
        <v>600</v>
      </c>
      <c r="AI46" s="1" t="s">
        <v>628</v>
      </c>
      <c r="AJ46" s="1" t="s">
        <v>629</v>
      </c>
      <c r="AM46" s="1">
        <v>0</v>
      </c>
      <c r="AN46" s="2">
        <v>0</v>
      </c>
      <c r="AX46" s="1" t="s">
        <v>131</v>
      </c>
      <c r="AZ46" s="1" t="s">
        <v>380</v>
      </c>
      <c r="BA46" s="1" t="s">
        <v>133</v>
      </c>
      <c r="BF46" s="1" t="s">
        <v>268</v>
      </c>
      <c r="BG46" s="2">
        <v>8.9</v>
      </c>
      <c r="BH46" s="2">
        <v>0</v>
      </c>
      <c r="BI46" s="2">
        <v>387684</v>
      </c>
      <c r="BJ46" s="2">
        <v>387684</v>
      </c>
      <c r="BK46" s="2">
        <v>0</v>
      </c>
      <c r="BL46" s="1" t="s">
        <v>557</v>
      </c>
      <c r="BM46" s="1" t="s">
        <v>558</v>
      </c>
      <c r="BP46" s="1" t="s">
        <v>141</v>
      </c>
      <c r="BQ46" s="1" t="s">
        <v>257</v>
      </c>
      <c r="BR46" s="1">
        <v>0</v>
      </c>
      <c r="BS46" s="1">
        <v>0</v>
      </c>
      <c r="BU46" s="1" t="s">
        <v>559</v>
      </c>
      <c r="BX46" s="1">
        <v>0</v>
      </c>
      <c r="BY46" s="1">
        <v>0</v>
      </c>
      <c r="BZ46" s="2">
        <v>0</v>
      </c>
      <c r="CA46" s="1" t="s">
        <v>145</v>
      </c>
      <c r="CC46" s="1" t="s">
        <v>146</v>
      </c>
      <c r="CD46" s="1">
        <v>2019</v>
      </c>
      <c r="CE46" s="2">
        <v>0</v>
      </c>
      <c r="CF46" s="2">
        <v>0</v>
      </c>
      <c r="CG46" s="2">
        <v>0</v>
      </c>
      <c r="CH46" s="2">
        <v>0</v>
      </c>
      <c r="CI46" s="2">
        <v>0</v>
      </c>
      <c r="CJ46" s="2">
        <v>0</v>
      </c>
      <c r="CK46" s="2">
        <v>0</v>
      </c>
      <c r="CL46" s="2">
        <v>0</v>
      </c>
      <c r="CM46" s="2">
        <v>0</v>
      </c>
      <c r="CN46" s="2">
        <v>0</v>
      </c>
      <c r="CO46" s="2">
        <v>0</v>
      </c>
      <c r="CP46" s="1">
        <v>2018</v>
      </c>
      <c r="CQ46" s="6">
        <v>0</v>
      </c>
      <c r="CR46" s="6">
        <v>0</v>
      </c>
      <c r="CS46" s="6">
        <v>0</v>
      </c>
      <c r="CT46" s="6">
        <v>17800</v>
      </c>
      <c r="CU46" s="6">
        <v>0</v>
      </c>
      <c r="CV46" s="6">
        <v>0</v>
      </c>
      <c r="CW46" s="6">
        <v>17800</v>
      </c>
      <c r="CX46" s="6">
        <v>0</v>
      </c>
      <c r="CY46" s="6">
        <v>17800</v>
      </c>
      <c r="CZ46" s="6">
        <v>0</v>
      </c>
      <c r="DA46" s="6">
        <v>17800</v>
      </c>
      <c r="DB46" s="1">
        <v>0</v>
      </c>
      <c r="DC46" s="1">
        <v>0</v>
      </c>
      <c r="DF46" s="2">
        <v>0</v>
      </c>
      <c r="DG46" s="2">
        <v>2.5646324308200002E-4</v>
      </c>
      <c r="DH46" s="7">
        <f t="shared" si="0"/>
        <v>2.8816094728314605E-5</v>
      </c>
      <c r="DI46" s="6">
        <f t="shared" si="12"/>
        <v>4.5913682277318638E-2</v>
      </c>
      <c r="DJ46" s="5">
        <f t="shared" si="7"/>
        <v>0.51292648616399994</v>
      </c>
      <c r="DK46" s="5">
        <f t="shared" si="8"/>
        <v>1.5</v>
      </c>
      <c r="DL46" s="10">
        <f t="shared" si="9"/>
        <v>16.757308302977883</v>
      </c>
      <c r="DM46">
        <f>COUNTIF('Impacted Properties'!$A$1:$A$30,Export_Output_Red_A_3!R46)</f>
        <v>0</v>
      </c>
      <c r="DN46" s="10">
        <f t="shared" si="10"/>
        <v>11000</v>
      </c>
      <c r="DO46" s="10">
        <f t="shared" si="11"/>
        <v>11100</v>
      </c>
    </row>
    <row r="47" spans="1:119" x14ac:dyDescent="0.3">
      <c r="A47" s="1">
        <v>160613</v>
      </c>
      <c r="B47" s="2">
        <v>1192275</v>
      </c>
      <c r="C47" s="1" t="s">
        <v>630</v>
      </c>
      <c r="H47" s="2">
        <v>394709.09033699997</v>
      </c>
      <c r="I47" s="2">
        <v>2798.4809761500001</v>
      </c>
      <c r="J47" s="2">
        <v>371090.574219</v>
      </c>
      <c r="K47" s="2">
        <v>2717.0217022000002</v>
      </c>
      <c r="P47" s="1" t="s">
        <v>631</v>
      </c>
      <c r="Q47" s="1">
        <v>61175</v>
      </c>
      <c r="R47" s="1">
        <v>1192275</v>
      </c>
      <c r="S47" s="1" t="s">
        <v>630</v>
      </c>
      <c r="T47" s="1" t="s">
        <v>632</v>
      </c>
      <c r="U47" s="1" t="s">
        <v>114</v>
      </c>
      <c r="V47" s="2">
        <v>100</v>
      </c>
      <c r="Y47" s="1" t="s">
        <v>633</v>
      </c>
      <c r="AA47" s="1" t="s">
        <v>429</v>
      </c>
      <c r="AB47" s="1" t="s">
        <v>117</v>
      </c>
      <c r="AC47" s="1" t="s">
        <v>634</v>
      </c>
      <c r="AD47" s="1" t="s">
        <v>119</v>
      </c>
      <c r="AE47" s="1" t="s">
        <v>635</v>
      </c>
      <c r="AF47" s="1" t="s">
        <v>636</v>
      </c>
      <c r="AG47" s="1" t="s">
        <v>637</v>
      </c>
      <c r="AH47" s="1" t="s">
        <v>194</v>
      </c>
      <c r="AI47" s="1" t="s">
        <v>638</v>
      </c>
      <c r="AJ47" s="1" t="s">
        <v>639</v>
      </c>
      <c r="AM47" s="1">
        <v>0</v>
      </c>
      <c r="AN47" s="2">
        <v>0</v>
      </c>
      <c r="AX47" s="1" t="s">
        <v>131</v>
      </c>
      <c r="BA47" s="1" t="s">
        <v>133</v>
      </c>
      <c r="BB47" s="1" t="s">
        <v>640</v>
      </c>
      <c r="BC47" s="1" t="s">
        <v>641</v>
      </c>
      <c r="BD47" s="1" t="s">
        <v>136</v>
      </c>
      <c r="BE47" s="4">
        <v>37029</v>
      </c>
      <c r="BF47" s="1" t="s">
        <v>137</v>
      </c>
      <c r="BG47" s="2">
        <v>7.5</v>
      </c>
      <c r="BH47" s="2">
        <v>0</v>
      </c>
      <c r="BI47" s="2">
        <v>326700</v>
      </c>
      <c r="BJ47" s="2">
        <v>326700</v>
      </c>
      <c r="BK47" s="2">
        <v>0</v>
      </c>
      <c r="BL47" s="1" t="s">
        <v>635</v>
      </c>
      <c r="BM47" s="1" t="s">
        <v>158</v>
      </c>
      <c r="BP47" s="1" t="s">
        <v>141</v>
      </c>
      <c r="BQ47" s="1" t="s">
        <v>114</v>
      </c>
      <c r="BR47" s="1">
        <v>0</v>
      </c>
      <c r="BS47" s="1">
        <v>0</v>
      </c>
      <c r="BU47" s="1" t="s">
        <v>159</v>
      </c>
      <c r="BX47" s="1">
        <v>0</v>
      </c>
      <c r="BY47" s="1">
        <v>0</v>
      </c>
      <c r="BZ47" s="2">
        <v>0</v>
      </c>
      <c r="CA47" s="1" t="s">
        <v>145</v>
      </c>
      <c r="CC47" s="1" t="s">
        <v>146</v>
      </c>
      <c r="CD47" s="1">
        <v>2019</v>
      </c>
      <c r="CE47" s="2">
        <v>0</v>
      </c>
      <c r="CF47" s="2">
        <v>0</v>
      </c>
      <c r="CG47" s="2">
        <v>0</v>
      </c>
      <c r="CH47" s="2">
        <v>0</v>
      </c>
      <c r="CI47" s="2">
        <v>0</v>
      </c>
      <c r="CJ47" s="2">
        <v>0</v>
      </c>
      <c r="CK47" s="2">
        <v>0</v>
      </c>
      <c r="CL47" s="2">
        <v>0</v>
      </c>
      <c r="CM47" s="2">
        <v>0</v>
      </c>
      <c r="CN47" s="2">
        <v>0</v>
      </c>
      <c r="CO47" s="2">
        <v>0</v>
      </c>
      <c r="CP47" s="1">
        <v>2018</v>
      </c>
      <c r="CQ47" s="6">
        <v>0</v>
      </c>
      <c r="CR47" s="6">
        <v>0</v>
      </c>
      <c r="CS47" s="6">
        <v>0</v>
      </c>
      <c r="CT47" s="6">
        <v>0</v>
      </c>
      <c r="CU47" s="6">
        <v>833</v>
      </c>
      <c r="CV47" s="6">
        <v>150000</v>
      </c>
      <c r="CW47" s="6">
        <v>150000</v>
      </c>
      <c r="CX47" s="6">
        <v>149167</v>
      </c>
      <c r="CY47" s="6">
        <v>833</v>
      </c>
      <c r="CZ47" s="6">
        <v>0</v>
      </c>
      <c r="DA47" s="6">
        <v>833</v>
      </c>
      <c r="DB47" s="1">
        <v>0</v>
      </c>
      <c r="DC47" s="1">
        <v>0</v>
      </c>
      <c r="DF47" s="2">
        <v>0</v>
      </c>
      <c r="DG47" s="2">
        <v>0.41355865710599998</v>
      </c>
      <c r="DH47" s="7">
        <f t="shared" si="0"/>
        <v>5.5141154280799999E-2</v>
      </c>
      <c r="DI47" s="6">
        <f t="shared" si="12"/>
        <v>0.4591368227731864</v>
      </c>
      <c r="DJ47" s="5">
        <f t="shared" si="7"/>
        <v>8271.1731421199984</v>
      </c>
      <c r="DK47" s="5">
        <f t="shared" si="8"/>
        <v>1.5</v>
      </c>
      <c r="DL47" s="10">
        <f t="shared" si="9"/>
        <v>27021.92265530604</v>
      </c>
      <c r="DM47">
        <f>COUNTIF('Impacted Properties'!$A$1:$A$30,Export_Output_Red_A_3!R47)</f>
        <v>0</v>
      </c>
      <c r="DN47" s="10">
        <f t="shared" si="10"/>
        <v>67000</v>
      </c>
      <c r="DO47" s="10">
        <f t="shared" si="11"/>
        <v>94100</v>
      </c>
    </row>
    <row r="48" spans="1:119" ht="28.8" x14ac:dyDescent="0.3">
      <c r="A48" s="1">
        <v>143232</v>
      </c>
      <c r="B48" s="2">
        <v>1810348</v>
      </c>
      <c r="C48" s="1" t="s">
        <v>642</v>
      </c>
      <c r="H48" s="2">
        <v>121754.95770499999</v>
      </c>
      <c r="I48" s="2">
        <v>2636.83853787</v>
      </c>
      <c r="J48" s="2">
        <v>155435.097656</v>
      </c>
      <c r="K48" s="2">
        <v>2294.0652354200001</v>
      </c>
      <c r="P48" s="1" t="s">
        <v>643</v>
      </c>
      <c r="Q48" s="1">
        <v>88797</v>
      </c>
      <c r="R48" s="1">
        <v>1810348</v>
      </c>
      <c r="S48" s="1" t="s">
        <v>642</v>
      </c>
      <c r="T48" s="1" t="s">
        <v>644</v>
      </c>
      <c r="U48" s="1" t="s">
        <v>114</v>
      </c>
      <c r="V48" s="2">
        <v>100</v>
      </c>
      <c r="Y48" s="1" t="s">
        <v>645</v>
      </c>
      <c r="AA48" s="1" t="s">
        <v>444</v>
      </c>
      <c r="AB48" s="1" t="s">
        <v>117</v>
      </c>
      <c r="AC48" s="1" t="s">
        <v>646</v>
      </c>
      <c r="AD48" s="1" t="s">
        <v>119</v>
      </c>
      <c r="AE48" s="1" t="s">
        <v>598</v>
      </c>
      <c r="AF48" s="1" t="s">
        <v>599</v>
      </c>
      <c r="AG48" s="1" t="s">
        <v>600</v>
      </c>
      <c r="AI48" s="1" t="s">
        <v>647</v>
      </c>
      <c r="AJ48" s="1" t="s">
        <v>648</v>
      </c>
      <c r="AM48" s="1">
        <v>0</v>
      </c>
      <c r="AN48" s="2">
        <v>0</v>
      </c>
      <c r="AS48" s="1" t="s">
        <v>116</v>
      </c>
      <c r="AT48" s="1" t="s">
        <v>117</v>
      </c>
      <c r="AV48" s="3" t="s">
        <v>182</v>
      </c>
      <c r="AW48" s="1" t="s">
        <v>183</v>
      </c>
      <c r="AX48" s="1" t="s">
        <v>131</v>
      </c>
      <c r="BA48" s="1" t="s">
        <v>184</v>
      </c>
      <c r="BD48" s="1" t="s">
        <v>649</v>
      </c>
      <c r="BE48" s="4">
        <v>42550</v>
      </c>
      <c r="BF48" s="1" t="s">
        <v>515</v>
      </c>
      <c r="BG48" s="2">
        <v>3.9655</v>
      </c>
      <c r="BH48" s="2">
        <v>0</v>
      </c>
      <c r="BI48" s="2">
        <v>172737.18</v>
      </c>
      <c r="BJ48" s="2">
        <v>172737.18</v>
      </c>
      <c r="BK48" s="2">
        <v>0</v>
      </c>
      <c r="BL48" s="1" t="s">
        <v>598</v>
      </c>
      <c r="BM48" s="1" t="s">
        <v>158</v>
      </c>
      <c r="BP48" s="1" t="s">
        <v>141</v>
      </c>
      <c r="BQ48" s="1" t="s">
        <v>114</v>
      </c>
      <c r="BR48" s="1">
        <v>0</v>
      </c>
      <c r="BS48" s="1">
        <v>0</v>
      </c>
      <c r="BU48" s="1" t="s">
        <v>171</v>
      </c>
      <c r="BX48" s="1">
        <v>0</v>
      </c>
      <c r="BY48" s="1">
        <v>0</v>
      </c>
      <c r="BZ48" s="2">
        <v>0</v>
      </c>
      <c r="CA48" s="1" t="s">
        <v>145</v>
      </c>
      <c r="CB48" s="4">
        <v>31048</v>
      </c>
      <c r="CC48" s="1" t="s">
        <v>146</v>
      </c>
      <c r="CD48" s="1">
        <v>2019</v>
      </c>
      <c r="CE48" s="2">
        <v>0</v>
      </c>
      <c r="CF48" s="2">
        <v>0</v>
      </c>
      <c r="CG48" s="2">
        <v>0</v>
      </c>
      <c r="CH48" s="2">
        <v>0</v>
      </c>
      <c r="CI48" s="2">
        <v>0</v>
      </c>
      <c r="CJ48" s="2">
        <v>0</v>
      </c>
      <c r="CK48" s="2">
        <v>0</v>
      </c>
      <c r="CL48" s="2">
        <v>0</v>
      </c>
      <c r="CM48" s="2">
        <v>0</v>
      </c>
      <c r="CN48" s="2">
        <v>0</v>
      </c>
      <c r="CO48" s="2">
        <v>0</v>
      </c>
      <c r="CP48" s="1">
        <v>2018</v>
      </c>
      <c r="CQ48" s="6">
        <v>0</v>
      </c>
      <c r="CR48" s="6">
        <v>0</v>
      </c>
      <c r="CS48" s="6">
        <v>0</v>
      </c>
      <c r="CT48" s="6">
        <v>0</v>
      </c>
      <c r="CU48" s="6">
        <v>547</v>
      </c>
      <c r="CV48" s="6">
        <v>69222</v>
      </c>
      <c r="CW48" s="6">
        <v>69222</v>
      </c>
      <c r="CX48" s="6">
        <v>68675</v>
      </c>
      <c r="CY48" s="6">
        <v>547</v>
      </c>
      <c r="CZ48" s="6">
        <v>0</v>
      </c>
      <c r="DA48" s="6">
        <v>547</v>
      </c>
      <c r="DB48" s="1">
        <v>0</v>
      </c>
      <c r="DC48" s="1">
        <v>0</v>
      </c>
      <c r="DF48" s="2">
        <v>0</v>
      </c>
      <c r="DG48" s="2">
        <v>0.91406666325300001</v>
      </c>
      <c r="DH48" s="7">
        <f t="shared" si="0"/>
        <v>0.23050476944975412</v>
      </c>
      <c r="DI48" s="6">
        <f t="shared" si="12"/>
        <v>0.40073596199729555</v>
      </c>
      <c r="DJ48" s="5">
        <f t="shared" si="7"/>
        <v>15956.00115085088</v>
      </c>
      <c r="DK48" s="5">
        <f t="shared" si="8"/>
        <v>1.5</v>
      </c>
      <c r="DL48" s="10">
        <f t="shared" si="9"/>
        <v>59725.115776951017</v>
      </c>
      <c r="DM48">
        <f>COUNTIF('Impacted Properties'!$A$1:$A$30,Export_Output_Red_A_3!R48)</f>
        <v>0</v>
      </c>
      <c r="DN48" s="10">
        <f t="shared" si="10"/>
        <v>67000</v>
      </c>
      <c r="DO48" s="10">
        <f t="shared" si="11"/>
        <v>126800</v>
      </c>
    </row>
    <row r="49" spans="1:119" ht="28.8" x14ac:dyDescent="0.3">
      <c r="A49" s="1">
        <v>215883</v>
      </c>
      <c r="B49" s="2">
        <v>1942394</v>
      </c>
      <c r="C49" s="1" t="s">
        <v>650</v>
      </c>
      <c r="H49" s="2">
        <v>5521295.0712799998</v>
      </c>
      <c r="I49" s="2">
        <v>9599.8877966799992</v>
      </c>
      <c r="J49" s="2">
        <v>5706201.1484399997</v>
      </c>
      <c r="K49" s="2">
        <v>9757.9166687899997</v>
      </c>
      <c r="P49" s="1" t="s">
        <v>651</v>
      </c>
      <c r="Q49" s="1">
        <v>97255</v>
      </c>
      <c r="R49" s="1">
        <v>1942394</v>
      </c>
      <c r="S49" s="1" t="s">
        <v>650</v>
      </c>
      <c r="T49" s="1" t="s">
        <v>652</v>
      </c>
      <c r="U49" s="1" t="s">
        <v>114</v>
      </c>
      <c r="V49" s="2">
        <v>100</v>
      </c>
      <c r="Y49" s="1" t="s">
        <v>653</v>
      </c>
      <c r="AA49" s="1" t="s">
        <v>152</v>
      </c>
      <c r="AB49" s="1" t="s">
        <v>117</v>
      </c>
      <c r="AC49" s="1" t="s">
        <v>654</v>
      </c>
      <c r="AD49" s="1" t="s">
        <v>119</v>
      </c>
      <c r="AE49" s="1" t="s">
        <v>598</v>
      </c>
      <c r="AF49" s="1" t="s">
        <v>599</v>
      </c>
      <c r="AG49" s="1" t="s">
        <v>600</v>
      </c>
      <c r="AI49" s="1" t="s">
        <v>655</v>
      </c>
      <c r="AJ49" s="1" t="s">
        <v>656</v>
      </c>
      <c r="AL49" s="1" t="s">
        <v>657</v>
      </c>
      <c r="AM49" s="1">
        <v>0</v>
      </c>
      <c r="AN49" s="2">
        <v>0</v>
      </c>
      <c r="AO49" s="1" t="s">
        <v>658</v>
      </c>
      <c r="AQ49" s="1" t="s">
        <v>659</v>
      </c>
      <c r="AS49" s="1" t="s">
        <v>116</v>
      </c>
      <c r="AT49" s="1" t="s">
        <v>117</v>
      </c>
      <c r="AU49" s="1" t="s">
        <v>129</v>
      </c>
      <c r="AV49" s="3" t="s">
        <v>660</v>
      </c>
      <c r="AX49" s="1" t="s">
        <v>131</v>
      </c>
      <c r="BA49" s="1" t="s">
        <v>133</v>
      </c>
      <c r="BD49" s="1" t="s">
        <v>661</v>
      </c>
      <c r="BE49" s="4">
        <v>42402</v>
      </c>
      <c r="BF49" s="1" t="s">
        <v>515</v>
      </c>
      <c r="BG49" s="2">
        <v>129.57499999999999</v>
      </c>
      <c r="BH49" s="2">
        <v>0</v>
      </c>
      <c r="BI49" s="2">
        <v>5644287</v>
      </c>
      <c r="BJ49" s="2">
        <v>5644287</v>
      </c>
      <c r="BK49" s="2">
        <v>0</v>
      </c>
      <c r="BL49" s="1" t="s">
        <v>598</v>
      </c>
      <c r="BM49" s="1" t="s">
        <v>158</v>
      </c>
      <c r="BP49" s="1" t="s">
        <v>141</v>
      </c>
      <c r="BQ49" s="1" t="s">
        <v>114</v>
      </c>
      <c r="BR49" s="1">
        <v>0</v>
      </c>
      <c r="BS49" s="1">
        <v>0</v>
      </c>
      <c r="BU49" s="1" t="s">
        <v>142</v>
      </c>
      <c r="BX49" s="1">
        <v>0</v>
      </c>
      <c r="BY49" s="1">
        <v>0</v>
      </c>
      <c r="BZ49" s="2">
        <v>0</v>
      </c>
      <c r="CA49" s="1" t="s">
        <v>145</v>
      </c>
      <c r="CB49" s="4">
        <v>31778</v>
      </c>
      <c r="CC49" s="1" t="s">
        <v>146</v>
      </c>
      <c r="CD49" s="1">
        <v>2019</v>
      </c>
      <c r="CE49" s="2">
        <v>0</v>
      </c>
      <c r="CF49" s="2">
        <v>0</v>
      </c>
      <c r="CG49" s="2">
        <v>0</v>
      </c>
      <c r="CH49" s="2">
        <v>0</v>
      </c>
      <c r="CI49" s="2">
        <v>0</v>
      </c>
      <c r="CJ49" s="2">
        <v>0</v>
      </c>
      <c r="CK49" s="2">
        <v>0</v>
      </c>
      <c r="CL49" s="2">
        <v>0</v>
      </c>
      <c r="CM49" s="2">
        <v>0</v>
      </c>
      <c r="CN49" s="2">
        <v>0</v>
      </c>
      <c r="CO49" s="2">
        <v>0</v>
      </c>
      <c r="CP49" s="1">
        <v>2018</v>
      </c>
      <c r="CQ49" s="6">
        <v>0</v>
      </c>
      <c r="CR49" s="6">
        <v>0</v>
      </c>
      <c r="CS49" s="6">
        <v>0</v>
      </c>
      <c r="CT49" s="6">
        <v>0</v>
      </c>
      <c r="CU49" s="6">
        <v>13150</v>
      </c>
      <c r="CV49" s="6">
        <v>1684475</v>
      </c>
      <c r="CW49" s="6">
        <v>1684475</v>
      </c>
      <c r="CX49" s="6">
        <v>1671325</v>
      </c>
      <c r="CY49" s="6">
        <v>13150</v>
      </c>
      <c r="CZ49" s="6">
        <v>0</v>
      </c>
      <c r="DA49" s="6">
        <v>13150</v>
      </c>
      <c r="DB49" s="1">
        <v>0</v>
      </c>
      <c r="DC49" s="1">
        <v>0</v>
      </c>
      <c r="DF49" s="2">
        <v>0</v>
      </c>
      <c r="DG49" s="2">
        <v>1.3016735346799999</v>
      </c>
      <c r="DH49" s="7">
        <f t="shared" si="0"/>
        <v>1.004571510461123E-2</v>
      </c>
      <c r="DI49" s="6">
        <f t="shared" si="12"/>
        <v>0.29843893480257117</v>
      </c>
      <c r="DJ49" s="5">
        <f t="shared" si="7"/>
        <v>16921.755950840001</v>
      </c>
      <c r="DK49" s="5">
        <f t="shared" si="8"/>
        <v>1.5</v>
      </c>
      <c r="DL49" s="10">
        <f t="shared" si="9"/>
        <v>85051.348755991188</v>
      </c>
      <c r="DM49">
        <f>COUNTIF('Impacted Properties'!$A$1:$A$30,Export_Output_Red_A_3!R49)</f>
        <v>0</v>
      </c>
      <c r="DN49" s="10">
        <f t="shared" si="10"/>
        <v>67000</v>
      </c>
      <c r="DO49" s="10">
        <f t="shared" si="11"/>
        <v>152100</v>
      </c>
    </row>
    <row r="50" spans="1:119" x14ac:dyDescent="0.3">
      <c r="A50" s="1">
        <v>276431</v>
      </c>
      <c r="B50" s="2">
        <v>1965161</v>
      </c>
      <c r="C50" s="1" t="s">
        <v>662</v>
      </c>
      <c r="H50" s="2">
        <v>329686.64103300002</v>
      </c>
      <c r="I50" s="2">
        <v>2527.2765904500002</v>
      </c>
      <c r="J50" s="2">
        <v>325604.44335900003</v>
      </c>
      <c r="K50" s="2">
        <v>2485.7941982500001</v>
      </c>
      <c r="P50" s="1" t="s">
        <v>663</v>
      </c>
      <c r="Q50" s="1">
        <v>99551</v>
      </c>
      <c r="R50" s="1">
        <v>1965161</v>
      </c>
      <c r="S50" s="1" t="s">
        <v>662</v>
      </c>
      <c r="T50" s="1" t="s">
        <v>537</v>
      </c>
      <c r="U50" s="1" t="s">
        <v>114</v>
      </c>
      <c r="V50" s="2">
        <v>100</v>
      </c>
      <c r="Y50" s="1" t="s">
        <v>538</v>
      </c>
      <c r="AA50" s="1" t="s">
        <v>116</v>
      </c>
      <c r="AB50" s="1" t="s">
        <v>117</v>
      </c>
      <c r="AC50" s="1" t="s">
        <v>129</v>
      </c>
      <c r="AD50" s="1" t="s">
        <v>119</v>
      </c>
      <c r="AE50" s="1" t="s">
        <v>539</v>
      </c>
      <c r="AF50" s="1" t="s">
        <v>540</v>
      </c>
      <c r="AG50" s="1" t="s">
        <v>541</v>
      </c>
      <c r="AI50" s="1" t="s">
        <v>647</v>
      </c>
      <c r="AJ50" s="1" t="s">
        <v>664</v>
      </c>
      <c r="AM50" s="1">
        <v>0</v>
      </c>
      <c r="AN50" s="2">
        <v>0</v>
      </c>
      <c r="AW50" s="1" t="s">
        <v>183</v>
      </c>
      <c r="AX50" s="1" t="s">
        <v>131</v>
      </c>
      <c r="AZ50" s="1" t="s">
        <v>380</v>
      </c>
      <c r="BA50" s="1" t="s">
        <v>184</v>
      </c>
      <c r="BB50" s="1" t="s">
        <v>665</v>
      </c>
      <c r="BC50" s="1" t="s">
        <v>666</v>
      </c>
      <c r="BD50" s="1" t="s">
        <v>136</v>
      </c>
      <c r="BE50" s="4">
        <v>28846</v>
      </c>
      <c r="BF50" s="1" t="s">
        <v>199</v>
      </c>
      <c r="BG50" s="2">
        <v>7</v>
      </c>
      <c r="BH50" s="2">
        <v>25.390599999999999</v>
      </c>
      <c r="BI50" s="2">
        <v>304920</v>
      </c>
      <c r="BJ50" s="2">
        <v>304920</v>
      </c>
      <c r="BK50" s="2">
        <v>0</v>
      </c>
      <c r="BL50" s="1" t="s">
        <v>381</v>
      </c>
      <c r="BM50" s="1" t="s">
        <v>545</v>
      </c>
      <c r="BP50" s="1" t="s">
        <v>141</v>
      </c>
      <c r="BQ50" s="1" t="s">
        <v>257</v>
      </c>
      <c r="BR50" s="1">
        <v>0</v>
      </c>
      <c r="BS50" s="1">
        <v>0</v>
      </c>
      <c r="BU50" s="1" t="s">
        <v>546</v>
      </c>
      <c r="BX50" s="1">
        <v>0</v>
      </c>
      <c r="BY50" s="1">
        <v>0</v>
      </c>
      <c r="BZ50" s="2">
        <v>0</v>
      </c>
      <c r="CA50" s="1" t="s">
        <v>145</v>
      </c>
      <c r="CB50" s="4">
        <v>32731</v>
      </c>
      <c r="CC50" s="1" t="s">
        <v>146</v>
      </c>
      <c r="CD50" s="1">
        <v>2019</v>
      </c>
      <c r="CE50" s="2">
        <v>0</v>
      </c>
      <c r="CF50" s="2">
        <v>0</v>
      </c>
      <c r="CG50" s="2">
        <v>0</v>
      </c>
      <c r="CH50" s="2">
        <v>0</v>
      </c>
      <c r="CI50" s="2">
        <v>0</v>
      </c>
      <c r="CJ50" s="2">
        <v>0</v>
      </c>
      <c r="CK50" s="2">
        <v>0</v>
      </c>
      <c r="CL50" s="2">
        <v>0</v>
      </c>
      <c r="CM50" s="2">
        <v>0</v>
      </c>
      <c r="CN50" s="2">
        <v>0</v>
      </c>
      <c r="CO50" s="2">
        <v>0</v>
      </c>
      <c r="CP50" s="1">
        <v>2018</v>
      </c>
      <c r="CQ50" s="6">
        <v>0</v>
      </c>
      <c r="CR50" s="6">
        <v>0</v>
      </c>
      <c r="CS50" s="6">
        <v>0</v>
      </c>
      <c r="CT50" s="6">
        <v>315000</v>
      </c>
      <c r="CU50" s="6">
        <v>0</v>
      </c>
      <c r="CV50" s="6">
        <v>0</v>
      </c>
      <c r="CW50" s="6">
        <v>315000</v>
      </c>
      <c r="CX50" s="6">
        <v>0</v>
      </c>
      <c r="CY50" s="6">
        <v>315000</v>
      </c>
      <c r="CZ50" s="6">
        <v>0</v>
      </c>
      <c r="DA50" s="6">
        <v>315000</v>
      </c>
      <c r="DB50" s="1">
        <v>0</v>
      </c>
      <c r="DC50" s="1">
        <v>0</v>
      </c>
      <c r="DF50" s="2">
        <v>0</v>
      </c>
      <c r="DG50" s="2">
        <v>9.2993723824200004E-3</v>
      </c>
      <c r="DH50" s="7">
        <f t="shared" si="0"/>
        <v>1.3284817689171429E-3</v>
      </c>
      <c r="DI50" s="6">
        <f t="shared" si="12"/>
        <v>1.0330578512396693</v>
      </c>
      <c r="DJ50" s="5">
        <f t="shared" si="7"/>
        <v>418.47175720889999</v>
      </c>
      <c r="DK50" s="5">
        <f t="shared" si="8"/>
        <v>1.5</v>
      </c>
      <c r="DL50" s="10">
        <f t="shared" si="9"/>
        <v>607.62099146732282</v>
      </c>
      <c r="DM50">
        <f>COUNTIF('Impacted Properties'!$A$1:$A$30,Export_Output_Red_A_3!R50)</f>
        <v>0</v>
      </c>
      <c r="DN50" s="10">
        <f t="shared" si="10"/>
        <v>11000</v>
      </c>
      <c r="DO50" s="10">
        <f t="shared" si="11"/>
        <v>11700</v>
      </c>
    </row>
    <row r="51" spans="1:119" ht="28.8" x14ac:dyDescent="0.3">
      <c r="A51" s="1">
        <v>229517</v>
      </c>
      <c r="B51" s="2">
        <v>1990809</v>
      </c>
      <c r="C51" s="1" t="s">
        <v>667</v>
      </c>
      <c r="H51" s="2">
        <v>62230.690170900001</v>
      </c>
      <c r="I51" s="2">
        <v>1064.7779075399999</v>
      </c>
      <c r="J51" s="2">
        <v>62230.6914063</v>
      </c>
      <c r="K51" s="2">
        <v>1064.7779075399999</v>
      </c>
      <c r="P51" s="1" t="s">
        <v>668</v>
      </c>
      <c r="Q51" s="1">
        <v>106836</v>
      </c>
      <c r="R51" s="1">
        <v>1990809</v>
      </c>
      <c r="S51" s="1" t="s">
        <v>667</v>
      </c>
      <c r="T51" s="1" t="s">
        <v>669</v>
      </c>
      <c r="U51" s="1" t="s">
        <v>114</v>
      </c>
      <c r="V51" s="2">
        <v>100</v>
      </c>
      <c r="Y51" s="1" t="s">
        <v>670</v>
      </c>
      <c r="AA51" s="1" t="s">
        <v>176</v>
      </c>
      <c r="AB51" s="1" t="s">
        <v>117</v>
      </c>
      <c r="AC51" s="1" t="s">
        <v>671</v>
      </c>
      <c r="AD51" s="1" t="s">
        <v>119</v>
      </c>
      <c r="AE51" s="1" t="s">
        <v>672</v>
      </c>
      <c r="AF51" s="1" t="s">
        <v>673</v>
      </c>
      <c r="AG51" s="1" t="s">
        <v>674</v>
      </c>
      <c r="AI51" s="1" t="s">
        <v>194</v>
      </c>
      <c r="AJ51" s="1" t="s">
        <v>675</v>
      </c>
      <c r="AL51" s="1" t="s">
        <v>460</v>
      </c>
      <c r="AM51" s="1">
        <v>0</v>
      </c>
      <c r="AN51" s="2">
        <v>0</v>
      </c>
      <c r="AO51" s="1" t="s">
        <v>676</v>
      </c>
      <c r="AQ51" s="1" t="s">
        <v>462</v>
      </c>
      <c r="AS51" s="1" t="s">
        <v>176</v>
      </c>
      <c r="AT51" s="1" t="s">
        <v>117</v>
      </c>
      <c r="AU51" s="1" t="s">
        <v>279</v>
      </c>
      <c r="AV51" s="3" t="s">
        <v>677</v>
      </c>
      <c r="AX51" s="1" t="s">
        <v>197</v>
      </c>
      <c r="BA51" s="1" t="s">
        <v>198</v>
      </c>
      <c r="BB51" s="1" t="s">
        <v>678</v>
      </c>
      <c r="BC51" s="1" t="s">
        <v>679</v>
      </c>
      <c r="BD51" s="1" t="s">
        <v>680</v>
      </c>
      <c r="BE51" s="4">
        <v>38184</v>
      </c>
      <c r="BF51" s="1" t="s">
        <v>515</v>
      </c>
      <c r="BG51" s="2">
        <v>1.2290000000000001</v>
      </c>
      <c r="BH51" s="2">
        <v>0</v>
      </c>
      <c r="BI51" s="2">
        <v>53535</v>
      </c>
      <c r="BJ51" s="2">
        <v>53535.24</v>
      </c>
      <c r="BK51" s="2">
        <v>0</v>
      </c>
      <c r="BL51" s="1" t="s">
        <v>297</v>
      </c>
      <c r="BM51" s="1" t="s">
        <v>421</v>
      </c>
      <c r="BP51" s="1" t="s">
        <v>141</v>
      </c>
      <c r="BQ51" s="1" t="s">
        <v>114</v>
      </c>
      <c r="BR51" s="1">
        <v>0</v>
      </c>
      <c r="BS51" s="1">
        <v>0</v>
      </c>
      <c r="BU51" s="1" t="s">
        <v>421</v>
      </c>
      <c r="BX51" s="1">
        <v>0</v>
      </c>
      <c r="BY51" s="1">
        <v>0</v>
      </c>
      <c r="BZ51" s="2">
        <v>0</v>
      </c>
      <c r="CA51" s="1" t="s">
        <v>145</v>
      </c>
      <c r="CB51" s="4">
        <v>33665</v>
      </c>
      <c r="CC51" s="1" t="s">
        <v>146</v>
      </c>
      <c r="CD51" s="1">
        <v>2019</v>
      </c>
      <c r="CE51" s="2">
        <v>0</v>
      </c>
      <c r="CF51" s="2">
        <v>0</v>
      </c>
      <c r="CG51" s="2">
        <v>0</v>
      </c>
      <c r="CH51" s="2">
        <v>0</v>
      </c>
      <c r="CI51" s="2">
        <v>0</v>
      </c>
      <c r="CJ51" s="2">
        <v>0</v>
      </c>
      <c r="CK51" s="2">
        <v>0</v>
      </c>
      <c r="CL51" s="2">
        <v>0</v>
      </c>
      <c r="CM51" s="2">
        <v>0</v>
      </c>
      <c r="CN51" s="2">
        <v>0</v>
      </c>
      <c r="CO51" s="2">
        <v>0</v>
      </c>
      <c r="CP51" s="1">
        <v>2018</v>
      </c>
      <c r="CQ51" s="6">
        <v>23039</v>
      </c>
      <c r="CR51" s="6">
        <v>0</v>
      </c>
      <c r="CS51" s="6">
        <v>49160</v>
      </c>
      <c r="CT51" s="6">
        <v>0</v>
      </c>
      <c r="CU51" s="6">
        <v>0</v>
      </c>
      <c r="CV51" s="6">
        <v>0</v>
      </c>
      <c r="CW51" s="6">
        <v>72199</v>
      </c>
      <c r="CX51" s="6">
        <v>0</v>
      </c>
      <c r="CY51" s="6">
        <v>72199</v>
      </c>
      <c r="CZ51" s="6">
        <v>0</v>
      </c>
      <c r="DA51" s="6">
        <v>72199</v>
      </c>
      <c r="DB51" s="1">
        <v>0</v>
      </c>
      <c r="DC51" s="1">
        <v>0</v>
      </c>
      <c r="DF51" s="2">
        <v>0</v>
      </c>
      <c r="DG51" s="2">
        <v>0.70594679221099998</v>
      </c>
      <c r="DH51" s="7">
        <f t="shared" si="0"/>
        <v>0.57440747942310821</v>
      </c>
      <c r="DI51" s="6">
        <f t="shared" si="12"/>
        <v>0.91827364554637281</v>
      </c>
      <c r="DJ51" s="5">
        <f t="shared" si="7"/>
        <v>28237.871688439998</v>
      </c>
      <c r="DK51" s="5">
        <f t="shared" si="8"/>
        <v>1.5</v>
      </c>
      <c r="DL51" s="10">
        <f t="shared" si="9"/>
        <v>46126.563403066742</v>
      </c>
      <c r="DM51">
        <f>COUNTIF('Impacted Properties'!$A$1:$A$30,Export_Output_Red_A_3!R51)</f>
        <v>1</v>
      </c>
      <c r="DN51" s="10">
        <f t="shared" si="10"/>
        <v>67000</v>
      </c>
      <c r="DO51" s="10">
        <f t="shared" si="11"/>
        <v>0</v>
      </c>
    </row>
    <row r="52" spans="1:119" x14ac:dyDescent="0.3">
      <c r="A52" s="1">
        <v>117587</v>
      </c>
      <c r="B52" s="2">
        <v>2019667</v>
      </c>
      <c r="C52" s="1" t="s">
        <v>681</v>
      </c>
      <c r="H52" s="2">
        <v>667954.69579899998</v>
      </c>
      <c r="I52" s="2">
        <v>3370.0053829200001</v>
      </c>
      <c r="J52" s="2">
        <v>631886.21484399994</v>
      </c>
      <c r="K52" s="2">
        <v>3293.9607565800002</v>
      </c>
      <c r="P52" s="1" t="s">
        <v>682</v>
      </c>
      <c r="Q52" s="1">
        <v>124265</v>
      </c>
      <c r="R52" s="1">
        <v>2019667</v>
      </c>
      <c r="S52" s="1" t="s">
        <v>681</v>
      </c>
      <c r="T52" s="1" t="s">
        <v>683</v>
      </c>
      <c r="U52" s="1" t="s">
        <v>114</v>
      </c>
      <c r="V52" s="2">
        <v>100</v>
      </c>
      <c r="Y52" s="1" t="s">
        <v>684</v>
      </c>
      <c r="AA52" s="1" t="s">
        <v>176</v>
      </c>
      <c r="AB52" s="1" t="s">
        <v>117</v>
      </c>
      <c r="AC52" s="1" t="s">
        <v>685</v>
      </c>
      <c r="AD52" s="1" t="s">
        <v>119</v>
      </c>
      <c r="AE52" s="1" t="s">
        <v>240</v>
      </c>
      <c r="AF52" s="1" t="s">
        <v>264</v>
      </c>
      <c r="AG52" s="1" t="s">
        <v>242</v>
      </c>
      <c r="AH52" s="1" t="s">
        <v>265</v>
      </c>
      <c r="AI52" s="1" t="s">
        <v>686</v>
      </c>
      <c r="AJ52" s="1" t="s">
        <v>687</v>
      </c>
      <c r="AM52" s="1">
        <v>0</v>
      </c>
      <c r="AN52" s="2">
        <v>0</v>
      </c>
      <c r="AX52" s="1" t="s">
        <v>197</v>
      </c>
      <c r="BA52" s="1" t="s">
        <v>198</v>
      </c>
      <c r="BD52" s="1" t="s">
        <v>688</v>
      </c>
      <c r="BE52" s="4">
        <v>42419</v>
      </c>
      <c r="BF52" s="1" t="s">
        <v>137</v>
      </c>
      <c r="BG52" s="2">
        <v>14.568</v>
      </c>
      <c r="BH52" s="2">
        <v>0</v>
      </c>
      <c r="BI52" s="2">
        <v>634582.07999999996</v>
      </c>
      <c r="BJ52" s="2">
        <v>634582.07999999996</v>
      </c>
      <c r="BK52" s="2">
        <v>0</v>
      </c>
      <c r="BL52" s="1" t="s">
        <v>240</v>
      </c>
      <c r="BM52" s="1" t="s">
        <v>158</v>
      </c>
      <c r="BP52" s="1" t="s">
        <v>141</v>
      </c>
      <c r="BQ52" s="1" t="s">
        <v>114</v>
      </c>
      <c r="BR52" s="1">
        <v>0</v>
      </c>
      <c r="BS52" s="1">
        <v>0</v>
      </c>
      <c r="BU52" s="1" t="s">
        <v>171</v>
      </c>
      <c r="BX52" s="1">
        <v>0</v>
      </c>
      <c r="BY52" s="1">
        <v>0</v>
      </c>
      <c r="BZ52" s="2">
        <v>0</v>
      </c>
      <c r="CA52" s="1" t="s">
        <v>145</v>
      </c>
      <c r="CB52" s="4">
        <v>34676</v>
      </c>
      <c r="CC52" s="1" t="s">
        <v>146</v>
      </c>
      <c r="CD52" s="1">
        <v>2019</v>
      </c>
      <c r="CE52" s="2">
        <v>0</v>
      </c>
      <c r="CF52" s="2">
        <v>0</v>
      </c>
      <c r="CG52" s="2">
        <v>0</v>
      </c>
      <c r="CH52" s="2">
        <v>0</v>
      </c>
      <c r="CI52" s="2">
        <v>0</v>
      </c>
      <c r="CJ52" s="2">
        <v>0</v>
      </c>
      <c r="CK52" s="2">
        <v>0</v>
      </c>
      <c r="CL52" s="2">
        <v>0</v>
      </c>
      <c r="CM52" s="2">
        <v>0</v>
      </c>
      <c r="CN52" s="2">
        <v>0</v>
      </c>
      <c r="CO52" s="2">
        <v>0</v>
      </c>
      <c r="CP52" s="1">
        <v>2018</v>
      </c>
      <c r="CQ52" s="6">
        <v>0</v>
      </c>
      <c r="CR52" s="6">
        <v>0</v>
      </c>
      <c r="CS52" s="6">
        <v>0</v>
      </c>
      <c r="CT52" s="6">
        <v>0</v>
      </c>
      <c r="CU52" s="6">
        <v>2360</v>
      </c>
      <c r="CV52" s="6">
        <v>276792</v>
      </c>
      <c r="CW52" s="6">
        <v>276792</v>
      </c>
      <c r="CX52" s="6">
        <v>274432</v>
      </c>
      <c r="CY52" s="6">
        <v>2360</v>
      </c>
      <c r="CZ52" s="6">
        <v>0</v>
      </c>
      <c r="DA52" s="6">
        <v>2360</v>
      </c>
      <c r="DB52" s="1">
        <v>0</v>
      </c>
      <c r="DC52" s="1">
        <v>0</v>
      </c>
      <c r="DF52" s="2">
        <v>0</v>
      </c>
      <c r="DG52" s="2">
        <v>4.9367410233199998</v>
      </c>
      <c r="DH52" s="7">
        <f t="shared" si="0"/>
        <v>0.33887568803679297</v>
      </c>
      <c r="DI52" s="6">
        <f t="shared" si="12"/>
        <v>0.43617998163452709</v>
      </c>
      <c r="DJ52" s="5">
        <f t="shared" si="7"/>
        <v>93798.079443079987</v>
      </c>
      <c r="DK52" s="5">
        <f t="shared" si="8"/>
        <v>1.5</v>
      </c>
      <c r="DL52" s="10">
        <f t="shared" si="9"/>
        <v>322566.65846372879</v>
      </c>
      <c r="DM52">
        <f>COUNTIF('Impacted Properties'!$A$1:$A$30,Export_Output_Red_A_3!R52)</f>
        <v>0</v>
      </c>
      <c r="DN52" s="10">
        <f t="shared" si="10"/>
        <v>67000</v>
      </c>
      <c r="DO52" s="10">
        <f t="shared" si="11"/>
        <v>389600</v>
      </c>
    </row>
    <row r="53" spans="1:119" ht="28.8" x14ac:dyDescent="0.3">
      <c r="A53" s="1">
        <v>75270</v>
      </c>
      <c r="B53" s="2">
        <v>2029484</v>
      </c>
      <c r="C53" s="1" t="s">
        <v>689</v>
      </c>
      <c r="H53" s="2">
        <v>434201.78418900003</v>
      </c>
      <c r="I53" s="2">
        <v>3241.3696052499999</v>
      </c>
      <c r="J53" s="2">
        <v>434201.78125</v>
      </c>
      <c r="K53" s="2">
        <v>3241.3696052499999</v>
      </c>
      <c r="P53" s="1" t="s">
        <v>690</v>
      </c>
      <c r="Q53" s="1">
        <v>129515</v>
      </c>
      <c r="R53" s="1">
        <v>2029484</v>
      </c>
      <c r="S53" s="1" t="s">
        <v>689</v>
      </c>
      <c r="T53" s="1" t="s">
        <v>691</v>
      </c>
      <c r="U53" s="1" t="s">
        <v>114</v>
      </c>
      <c r="V53" s="2">
        <v>100</v>
      </c>
      <c r="W53" s="1" t="s">
        <v>692</v>
      </c>
      <c r="Y53" s="1" t="s">
        <v>693</v>
      </c>
      <c r="AA53" s="1" t="s">
        <v>694</v>
      </c>
      <c r="AB53" s="1" t="s">
        <v>117</v>
      </c>
      <c r="AC53" s="1" t="s">
        <v>695</v>
      </c>
      <c r="AD53" s="1" t="s">
        <v>119</v>
      </c>
      <c r="AE53" s="1" t="s">
        <v>240</v>
      </c>
      <c r="AF53" s="1" t="s">
        <v>241</v>
      </c>
      <c r="AG53" s="1" t="s">
        <v>242</v>
      </c>
      <c r="AH53" s="1" t="s">
        <v>143</v>
      </c>
      <c r="AI53" s="1" t="s">
        <v>696</v>
      </c>
      <c r="AJ53" s="1" t="s">
        <v>697</v>
      </c>
      <c r="AL53" s="1" t="s">
        <v>244</v>
      </c>
      <c r="AM53" s="1">
        <v>0</v>
      </c>
      <c r="AN53" s="2">
        <v>0</v>
      </c>
      <c r="AO53" s="1" t="s">
        <v>698</v>
      </c>
      <c r="AP53" s="1" t="s">
        <v>246</v>
      </c>
      <c r="AQ53" s="1" t="s">
        <v>247</v>
      </c>
      <c r="AR53" s="1" t="s">
        <v>248</v>
      </c>
      <c r="AS53" s="1" t="s">
        <v>176</v>
      </c>
      <c r="AT53" s="1" t="s">
        <v>117</v>
      </c>
      <c r="AU53" s="1" t="s">
        <v>249</v>
      </c>
      <c r="AV53" s="3" t="s">
        <v>699</v>
      </c>
      <c r="AW53" s="1" t="s">
        <v>700</v>
      </c>
      <c r="AX53" s="1" t="s">
        <v>197</v>
      </c>
      <c r="AY53" s="1" t="s">
        <v>701</v>
      </c>
      <c r="BA53" s="1" t="s">
        <v>702</v>
      </c>
      <c r="BD53" s="1" t="s">
        <v>703</v>
      </c>
      <c r="BE53" s="4">
        <v>42488</v>
      </c>
      <c r="BF53" s="1" t="s">
        <v>515</v>
      </c>
      <c r="BG53" s="2">
        <v>10.006</v>
      </c>
      <c r="BH53" s="2">
        <v>0</v>
      </c>
      <c r="BI53" s="2">
        <v>435861.36</v>
      </c>
      <c r="BJ53" s="2">
        <v>435861.36</v>
      </c>
      <c r="BK53" s="2">
        <v>2784</v>
      </c>
      <c r="BL53" s="1" t="s">
        <v>704</v>
      </c>
      <c r="BM53" s="1" t="s">
        <v>358</v>
      </c>
      <c r="BN53" s="1" t="s">
        <v>359</v>
      </c>
      <c r="BO53" s="1" t="s">
        <v>705</v>
      </c>
      <c r="BP53" s="1" t="s">
        <v>141</v>
      </c>
      <c r="BQ53" s="1" t="s">
        <v>257</v>
      </c>
      <c r="BR53" s="1">
        <v>1997</v>
      </c>
      <c r="BS53" s="1">
        <v>1997</v>
      </c>
      <c r="BT53" s="1" t="s">
        <v>706</v>
      </c>
      <c r="BU53" s="1" t="s">
        <v>358</v>
      </c>
      <c r="BX53" s="1">
        <v>1</v>
      </c>
      <c r="BY53" s="1">
        <v>0</v>
      </c>
      <c r="BZ53" s="2">
        <v>100</v>
      </c>
      <c r="CA53" s="1" t="s">
        <v>145</v>
      </c>
      <c r="CB53" s="4">
        <v>35013</v>
      </c>
      <c r="CC53" s="1" t="s">
        <v>146</v>
      </c>
      <c r="CD53" s="1">
        <v>2019</v>
      </c>
      <c r="CE53" s="2">
        <v>0</v>
      </c>
      <c r="CF53" s="2">
        <v>0</v>
      </c>
      <c r="CG53" s="2">
        <v>0</v>
      </c>
      <c r="CH53" s="2">
        <v>0</v>
      </c>
      <c r="CI53" s="2">
        <v>0</v>
      </c>
      <c r="CJ53" s="2">
        <v>0</v>
      </c>
      <c r="CK53" s="2">
        <v>0</v>
      </c>
      <c r="CL53" s="2">
        <v>0</v>
      </c>
      <c r="CM53" s="2">
        <v>0</v>
      </c>
      <c r="CN53" s="2">
        <v>0</v>
      </c>
      <c r="CO53" s="2">
        <v>0</v>
      </c>
      <c r="CP53" s="1">
        <v>2018</v>
      </c>
      <c r="CQ53" s="6">
        <v>0</v>
      </c>
      <c r="CR53" s="6">
        <v>39889</v>
      </c>
      <c r="CS53" s="6">
        <v>0</v>
      </c>
      <c r="CT53" s="6">
        <v>675206</v>
      </c>
      <c r="CU53" s="6">
        <v>0</v>
      </c>
      <c r="CV53" s="6">
        <v>0</v>
      </c>
      <c r="CW53" s="6">
        <v>715095</v>
      </c>
      <c r="CX53" s="6">
        <v>0</v>
      </c>
      <c r="CY53" s="6">
        <v>715095</v>
      </c>
      <c r="CZ53" s="6">
        <v>0</v>
      </c>
      <c r="DA53" s="6">
        <v>715095</v>
      </c>
      <c r="DB53" s="1">
        <v>0</v>
      </c>
      <c r="DC53" s="1">
        <v>0</v>
      </c>
      <c r="DF53" s="2">
        <v>0</v>
      </c>
      <c r="DG53" s="2">
        <v>2.3687538284799998E-3</v>
      </c>
      <c r="DH53" s="7">
        <f t="shared" si="0"/>
        <v>2.3673334284229463E-4</v>
      </c>
      <c r="DI53" s="6">
        <f t="shared" si="12"/>
        <v>1.5491302096611639</v>
      </c>
      <c r="DJ53" s="5">
        <f t="shared" si="7"/>
        <v>159.84377348717439</v>
      </c>
      <c r="DK53" s="5">
        <f t="shared" si="8"/>
        <v>2.0913257830425716</v>
      </c>
      <c r="DL53" s="10">
        <f t="shared" si="9"/>
        <v>215.78909420768545</v>
      </c>
      <c r="DM53">
        <f>COUNTIF('Impacted Properties'!$A$1:$A$30,Export_Output_Red_A_3!R53)</f>
        <v>0</v>
      </c>
      <c r="DN53" s="10">
        <f t="shared" si="10"/>
        <v>11000</v>
      </c>
      <c r="DO53" s="10">
        <f t="shared" si="11"/>
        <v>11300</v>
      </c>
    </row>
    <row r="54" spans="1:119" ht="28.8" x14ac:dyDescent="0.3">
      <c r="A54" s="1">
        <v>287666</v>
      </c>
      <c r="B54" s="2">
        <v>2040218</v>
      </c>
      <c r="C54" s="1" t="s">
        <v>707</v>
      </c>
      <c r="H54" s="2">
        <v>822424.52354900003</v>
      </c>
      <c r="I54" s="2">
        <v>4124.6316520399996</v>
      </c>
      <c r="J54" s="2">
        <v>902891.71484399994</v>
      </c>
      <c r="K54" s="2">
        <v>4217.7978128699997</v>
      </c>
      <c r="P54" s="1" t="s">
        <v>708</v>
      </c>
      <c r="Q54" s="1">
        <v>135665</v>
      </c>
      <c r="R54" s="1">
        <v>2040218</v>
      </c>
      <c r="S54" s="1" t="s">
        <v>707</v>
      </c>
      <c r="T54" s="1" t="s">
        <v>709</v>
      </c>
      <c r="U54" s="1" t="s">
        <v>114</v>
      </c>
      <c r="V54" s="2">
        <v>100</v>
      </c>
      <c r="Y54" s="1" t="s">
        <v>710</v>
      </c>
      <c r="AA54" s="1" t="s">
        <v>116</v>
      </c>
      <c r="AB54" s="1" t="s">
        <v>117</v>
      </c>
      <c r="AC54" s="1" t="s">
        <v>711</v>
      </c>
      <c r="AD54" s="1" t="s">
        <v>119</v>
      </c>
      <c r="AE54" s="1" t="s">
        <v>120</v>
      </c>
      <c r="AF54" s="1" t="s">
        <v>121</v>
      </c>
      <c r="AG54" s="1" t="s">
        <v>122</v>
      </c>
      <c r="AH54" s="1" t="s">
        <v>123</v>
      </c>
      <c r="AI54" s="1" t="s">
        <v>712</v>
      </c>
      <c r="AJ54" s="1" t="s">
        <v>713</v>
      </c>
      <c r="AL54" s="1" t="s">
        <v>126</v>
      </c>
      <c r="AM54" s="1">
        <v>0</v>
      </c>
      <c r="AN54" s="2">
        <v>0</v>
      </c>
      <c r="AO54" s="1" t="s">
        <v>714</v>
      </c>
      <c r="AQ54" s="1" t="s">
        <v>128</v>
      </c>
      <c r="AS54" s="1" t="s">
        <v>116</v>
      </c>
      <c r="AT54" s="1" t="s">
        <v>117</v>
      </c>
      <c r="AU54" s="1" t="s">
        <v>129</v>
      </c>
      <c r="AV54" s="3" t="s">
        <v>715</v>
      </c>
      <c r="AX54" s="1" t="s">
        <v>131</v>
      </c>
      <c r="AZ54" s="1" t="s">
        <v>132</v>
      </c>
      <c r="BA54" s="1" t="s">
        <v>133</v>
      </c>
      <c r="BB54" s="1" t="s">
        <v>134</v>
      </c>
      <c r="BC54" s="1" t="s">
        <v>716</v>
      </c>
      <c r="BD54" s="1" t="s">
        <v>136</v>
      </c>
      <c r="BE54" s="4">
        <v>35243</v>
      </c>
      <c r="BF54" s="1" t="s">
        <v>137</v>
      </c>
      <c r="BG54" s="2">
        <v>19.342700000000001</v>
      </c>
      <c r="BH54" s="2">
        <v>0</v>
      </c>
      <c r="BI54" s="2">
        <v>842568</v>
      </c>
      <c r="BJ54" s="2">
        <v>842568.01</v>
      </c>
      <c r="BK54" s="2">
        <v>1770</v>
      </c>
      <c r="BL54" s="1" t="s">
        <v>138</v>
      </c>
      <c r="BM54" s="1" t="s">
        <v>139</v>
      </c>
      <c r="BN54" s="1" t="s">
        <v>140</v>
      </c>
      <c r="BP54" s="1" t="s">
        <v>141</v>
      </c>
      <c r="BQ54" s="1" t="s">
        <v>114</v>
      </c>
      <c r="BR54" s="1">
        <v>1999</v>
      </c>
      <c r="BS54" s="1">
        <v>1999</v>
      </c>
      <c r="BU54" s="1" t="s">
        <v>159</v>
      </c>
      <c r="BV54" s="1" t="s">
        <v>143</v>
      </c>
      <c r="BW54" s="1" t="s">
        <v>179</v>
      </c>
      <c r="BX54" s="1">
        <v>1</v>
      </c>
      <c r="BY54" s="1">
        <v>0</v>
      </c>
      <c r="BZ54" s="2">
        <v>100</v>
      </c>
      <c r="CA54" s="1" t="s">
        <v>145</v>
      </c>
      <c r="CB54" s="4">
        <v>35335</v>
      </c>
      <c r="CC54" s="1" t="s">
        <v>146</v>
      </c>
      <c r="CD54" s="1">
        <v>2019</v>
      </c>
      <c r="CE54" s="2">
        <v>0</v>
      </c>
      <c r="CF54" s="2">
        <v>0</v>
      </c>
      <c r="CG54" s="2">
        <v>0</v>
      </c>
      <c r="CH54" s="2">
        <v>0</v>
      </c>
      <c r="CI54" s="2">
        <v>0</v>
      </c>
      <c r="CJ54" s="2">
        <v>0</v>
      </c>
      <c r="CK54" s="2">
        <v>0</v>
      </c>
      <c r="CL54" s="2">
        <v>0</v>
      </c>
      <c r="CM54" s="2">
        <v>0</v>
      </c>
      <c r="CN54" s="2">
        <v>0</v>
      </c>
      <c r="CO54" s="2">
        <v>0</v>
      </c>
      <c r="CP54" s="1">
        <v>2018</v>
      </c>
      <c r="CQ54" s="6">
        <v>237218</v>
      </c>
      <c r="CR54" s="6">
        <v>50975</v>
      </c>
      <c r="CS54" s="6">
        <v>22000</v>
      </c>
      <c r="CT54" s="6">
        <v>0</v>
      </c>
      <c r="CU54" s="6">
        <v>2036</v>
      </c>
      <c r="CV54" s="6">
        <v>403539</v>
      </c>
      <c r="CW54" s="6">
        <v>713732</v>
      </c>
      <c r="CX54" s="6">
        <v>401503</v>
      </c>
      <c r="CY54" s="6">
        <v>312229</v>
      </c>
      <c r="CZ54" s="6">
        <v>74553</v>
      </c>
      <c r="DA54" s="6">
        <v>237676</v>
      </c>
      <c r="DB54" s="1">
        <v>0</v>
      </c>
      <c r="DC54" s="1">
        <v>0</v>
      </c>
      <c r="DF54" s="2">
        <v>0</v>
      </c>
      <c r="DG54" s="2">
        <v>6.4166382543999996</v>
      </c>
      <c r="DH54" s="7">
        <f t="shared" si="0"/>
        <v>0.33173436333247919</v>
      </c>
      <c r="DI54" s="6">
        <f t="shared" si="12"/>
        <v>0.50505003151021599</v>
      </c>
      <c r="DJ54" s="5">
        <f t="shared" si="7"/>
        <v>141165.90923813987</v>
      </c>
      <c r="DK54" s="5">
        <f t="shared" si="8"/>
        <v>1.5</v>
      </c>
      <c r="DL54" s="10">
        <f t="shared" si="9"/>
        <v>419263.14354249596</v>
      </c>
      <c r="DM54">
        <f>COUNTIF('Impacted Properties'!$A$1:$A$30,Export_Output_Red_A_3!R54)</f>
        <v>1</v>
      </c>
      <c r="DN54" s="10">
        <f t="shared" si="10"/>
        <v>67000</v>
      </c>
      <c r="DO54" s="10">
        <f t="shared" si="11"/>
        <v>0</v>
      </c>
    </row>
    <row r="55" spans="1:119" x14ac:dyDescent="0.3">
      <c r="A55" s="1">
        <v>291976</v>
      </c>
      <c r="B55" s="2">
        <v>2042569</v>
      </c>
      <c r="C55" s="1" t="s">
        <v>717</v>
      </c>
      <c r="H55" s="2">
        <v>426183.54162700003</v>
      </c>
      <c r="I55" s="2">
        <v>3037.4297691699999</v>
      </c>
      <c r="J55" s="2">
        <v>426183.54492199997</v>
      </c>
      <c r="K55" s="2">
        <v>3037.4297691699999</v>
      </c>
      <c r="P55" s="1" t="s">
        <v>718</v>
      </c>
      <c r="Q55" s="1">
        <v>137073</v>
      </c>
      <c r="R55" s="1">
        <v>2042569</v>
      </c>
      <c r="S55" s="1" t="s">
        <v>717</v>
      </c>
      <c r="T55" s="1" t="s">
        <v>719</v>
      </c>
      <c r="U55" s="1" t="s">
        <v>114</v>
      </c>
      <c r="V55" s="2">
        <v>100</v>
      </c>
      <c r="X55" s="1" t="s">
        <v>720</v>
      </c>
      <c r="Y55" s="1" t="s">
        <v>721</v>
      </c>
      <c r="AA55" s="1" t="s">
        <v>722</v>
      </c>
      <c r="AB55" s="1" t="s">
        <v>117</v>
      </c>
      <c r="AC55" s="1" t="s">
        <v>723</v>
      </c>
      <c r="AD55" s="1" t="s">
        <v>119</v>
      </c>
      <c r="AE55" s="1" t="s">
        <v>240</v>
      </c>
      <c r="AF55" s="1" t="s">
        <v>241</v>
      </c>
      <c r="AG55" s="1" t="s">
        <v>242</v>
      </c>
      <c r="AH55" s="1" t="s">
        <v>143</v>
      </c>
      <c r="AI55" s="1" t="s">
        <v>724</v>
      </c>
      <c r="AJ55" s="1" t="s">
        <v>725</v>
      </c>
      <c r="AM55" s="1">
        <v>0</v>
      </c>
      <c r="AN55" s="2">
        <v>0</v>
      </c>
      <c r="AW55" s="1" t="s">
        <v>700</v>
      </c>
      <c r="AX55" s="1" t="s">
        <v>197</v>
      </c>
      <c r="AY55" s="1" t="s">
        <v>701</v>
      </c>
      <c r="BA55" s="1" t="s">
        <v>702</v>
      </c>
      <c r="BB55" s="1" t="s">
        <v>726</v>
      </c>
      <c r="BC55" s="1" t="s">
        <v>727</v>
      </c>
      <c r="BD55" s="1" t="s">
        <v>728</v>
      </c>
      <c r="BE55" s="4">
        <v>37881</v>
      </c>
      <c r="BF55" s="1" t="s">
        <v>137</v>
      </c>
      <c r="BG55" s="2">
        <v>10</v>
      </c>
      <c r="BH55" s="2">
        <v>0</v>
      </c>
      <c r="BI55" s="2">
        <v>435600</v>
      </c>
      <c r="BJ55" s="2">
        <v>435600</v>
      </c>
      <c r="BK55" s="2">
        <v>0</v>
      </c>
      <c r="BL55" s="1" t="s">
        <v>240</v>
      </c>
      <c r="BM55" s="1" t="s">
        <v>158</v>
      </c>
      <c r="BP55" s="1" t="s">
        <v>141</v>
      </c>
      <c r="BQ55" s="1" t="s">
        <v>114</v>
      </c>
      <c r="BR55" s="1">
        <v>0</v>
      </c>
      <c r="BS55" s="1">
        <v>0</v>
      </c>
      <c r="BU55" s="1" t="s">
        <v>171</v>
      </c>
      <c r="BX55" s="1">
        <v>0</v>
      </c>
      <c r="BY55" s="1">
        <v>0</v>
      </c>
      <c r="BZ55" s="2">
        <v>0</v>
      </c>
      <c r="CA55" s="1" t="s">
        <v>145</v>
      </c>
      <c r="CB55" s="4">
        <v>35412</v>
      </c>
      <c r="CC55" s="1" t="s">
        <v>146</v>
      </c>
      <c r="CD55" s="1">
        <v>2019</v>
      </c>
      <c r="CE55" s="2">
        <v>0</v>
      </c>
      <c r="CF55" s="2">
        <v>0</v>
      </c>
      <c r="CG55" s="2">
        <v>0</v>
      </c>
      <c r="CH55" s="2">
        <v>0</v>
      </c>
      <c r="CI55" s="2">
        <v>0</v>
      </c>
      <c r="CJ55" s="2">
        <v>0</v>
      </c>
      <c r="CK55" s="2">
        <v>0</v>
      </c>
      <c r="CL55" s="2">
        <v>0</v>
      </c>
      <c r="CM55" s="2">
        <v>0</v>
      </c>
      <c r="CN55" s="2">
        <v>0</v>
      </c>
      <c r="CO55" s="2">
        <v>0</v>
      </c>
      <c r="CP55" s="1">
        <v>2018</v>
      </c>
      <c r="CQ55" s="6">
        <v>0</v>
      </c>
      <c r="CR55" s="6">
        <v>0</v>
      </c>
      <c r="CS55" s="6">
        <v>0</v>
      </c>
      <c r="CT55" s="6">
        <v>0</v>
      </c>
      <c r="CU55" s="6">
        <v>1620</v>
      </c>
      <c r="CV55" s="6">
        <v>548856</v>
      </c>
      <c r="CW55" s="6">
        <v>548856</v>
      </c>
      <c r="CX55" s="6">
        <v>547236</v>
      </c>
      <c r="CY55" s="6">
        <v>1620</v>
      </c>
      <c r="CZ55" s="6">
        <v>0</v>
      </c>
      <c r="DA55" s="6">
        <v>1620</v>
      </c>
      <c r="DB55" s="1">
        <v>0</v>
      </c>
      <c r="DC55" s="1">
        <v>0</v>
      </c>
      <c r="DF55" s="2">
        <v>0</v>
      </c>
      <c r="DG55" s="2">
        <v>1.1514062922300001E-2</v>
      </c>
      <c r="DH55" s="7">
        <f t="shared" si="0"/>
        <v>1.15140629223E-3</v>
      </c>
      <c r="DI55" s="6">
        <f t="shared" si="12"/>
        <v>1.26</v>
      </c>
      <c r="DJ55" s="5">
        <f t="shared" si="7"/>
        <v>631.95625192818886</v>
      </c>
      <c r="DK55" s="5">
        <f t="shared" si="8"/>
        <v>1.7010000000000001</v>
      </c>
      <c r="DL55" s="10">
        <f t="shared" si="9"/>
        <v>853.14094010305507</v>
      </c>
      <c r="DM55">
        <f>COUNTIF('Impacted Properties'!$A$1:$A$30,Export_Output_Red_A_3!R55)</f>
        <v>0</v>
      </c>
      <c r="DN55" s="10">
        <f t="shared" si="10"/>
        <v>11000</v>
      </c>
      <c r="DO55" s="10">
        <f t="shared" si="11"/>
        <v>11900</v>
      </c>
    </row>
    <row r="56" spans="1:119" x14ac:dyDescent="0.3">
      <c r="A56" s="1">
        <v>183749</v>
      </c>
      <c r="B56" s="2">
        <v>2098817</v>
      </c>
      <c r="C56" s="1" t="s">
        <v>729</v>
      </c>
      <c r="D56" t="s">
        <v>730</v>
      </c>
      <c r="H56" s="2">
        <v>1027944.00607</v>
      </c>
      <c r="I56" s="2">
        <v>16403.139531600002</v>
      </c>
      <c r="J56" s="2">
        <v>1027944.0644499999</v>
      </c>
      <c r="K56" s="2">
        <v>16403.139531600002</v>
      </c>
      <c r="P56" s="1" t="s">
        <v>731</v>
      </c>
      <c r="Q56" s="1">
        <v>171454</v>
      </c>
      <c r="R56" s="1">
        <v>2098817</v>
      </c>
      <c r="S56" s="1" t="s">
        <v>729</v>
      </c>
      <c r="T56" s="1" t="s">
        <v>732</v>
      </c>
      <c r="U56" s="1" t="s">
        <v>114</v>
      </c>
      <c r="V56" s="2">
        <v>100</v>
      </c>
      <c r="W56" s="1" t="s">
        <v>733</v>
      </c>
      <c r="Y56" s="1" t="s">
        <v>734</v>
      </c>
      <c r="AA56" s="1" t="s">
        <v>116</v>
      </c>
      <c r="AB56" s="1" t="s">
        <v>117</v>
      </c>
      <c r="AC56" s="1" t="s">
        <v>735</v>
      </c>
      <c r="AD56" s="1" t="s">
        <v>119</v>
      </c>
      <c r="AE56" s="1" t="s">
        <v>736</v>
      </c>
      <c r="AF56" s="1" t="s">
        <v>736</v>
      </c>
      <c r="AG56" s="1" t="s">
        <v>737</v>
      </c>
      <c r="AI56" s="1" t="s">
        <v>738</v>
      </c>
      <c r="AJ56" s="1" t="s">
        <v>739</v>
      </c>
      <c r="AK56" s="1" t="s">
        <v>740</v>
      </c>
      <c r="AL56" s="1" t="s">
        <v>657</v>
      </c>
      <c r="AM56" s="1">
        <v>0</v>
      </c>
      <c r="AN56" s="2">
        <v>0</v>
      </c>
      <c r="AW56" s="1" t="s">
        <v>183</v>
      </c>
      <c r="AX56" s="1" t="s">
        <v>131</v>
      </c>
      <c r="BA56" s="1" t="s">
        <v>184</v>
      </c>
      <c r="BB56" s="1" t="s">
        <v>741</v>
      </c>
      <c r="BC56" s="1" t="s">
        <v>742</v>
      </c>
      <c r="BD56" s="1" t="s">
        <v>136</v>
      </c>
      <c r="BE56" s="4">
        <v>36812</v>
      </c>
      <c r="BF56" s="1" t="s">
        <v>137</v>
      </c>
      <c r="BG56" s="2">
        <v>0</v>
      </c>
      <c r="BH56" s="2">
        <v>0</v>
      </c>
      <c r="BI56" s="2">
        <v>0</v>
      </c>
      <c r="BJ56" s="2">
        <v>0</v>
      </c>
      <c r="BK56" s="2">
        <v>0</v>
      </c>
      <c r="BL56" s="1" t="s">
        <v>743</v>
      </c>
      <c r="BM56" s="1" t="s">
        <v>744</v>
      </c>
      <c r="BP56" s="1" t="s">
        <v>141</v>
      </c>
      <c r="BQ56" s="1" t="s">
        <v>114</v>
      </c>
      <c r="BR56" s="1">
        <v>0</v>
      </c>
      <c r="BS56" s="1">
        <v>0</v>
      </c>
      <c r="BT56" s="1" t="s">
        <v>745</v>
      </c>
      <c r="BU56" s="1" t="s">
        <v>744</v>
      </c>
      <c r="BX56" s="1">
        <v>0</v>
      </c>
      <c r="BY56" s="1">
        <v>0</v>
      </c>
      <c r="BZ56" s="2">
        <v>0</v>
      </c>
      <c r="CA56" s="1" t="s">
        <v>145</v>
      </c>
      <c r="CB56" s="4">
        <v>36598</v>
      </c>
      <c r="CC56" s="1" t="s">
        <v>146</v>
      </c>
      <c r="CD56" s="1">
        <v>2019</v>
      </c>
      <c r="CE56" s="2">
        <v>0</v>
      </c>
      <c r="CF56" s="2">
        <v>0</v>
      </c>
      <c r="CG56" s="2">
        <v>0</v>
      </c>
      <c r="CH56" s="2">
        <v>0</v>
      </c>
      <c r="CI56" s="2">
        <v>0</v>
      </c>
      <c r="CJ56" s="2">
        <v>0</v>
      </c>
      <c r="CK56" s="2">
        <v>0</v>
      </c>
      <c r="CL56" s="2">
        <v>0</v>
      </c>
      <c r="CM56" s="2">
        <v>0</v>
      </c>
      <c r="CN56" s="2">
        <v>0</v>
      </c>
      <c r="CO56" s="2">
        <v>0</v>
      </c>
      <c r="CP56" s="1">
        <v>2018</v>
      </c>
      <c r="CQ56" s="6">
        <v>0</v>
      </c>
      <c r="CR56" s="6">
        <v>0</v>
      </c>
      <c r="CS56" s="6">
        <v>0</v>
      </c>
      <c r="CT56" s="6">
        <v>1000</v>
      </c>
      <c r="CU56" s="6">
        <v>0</v>
      </c>
      <c r="CV56" s="6">
        <v>0</v>
      </c>
      <c r="CW56" s="6">
        <v>1000</v>
      </c>
      <c r="CX56" s="6">
        <v>0</v>
      </c>
      <c r="CY56" s="6">
        <v>1000</v>
      </c>
      <c r="CZ56" s="6">
        <v>0</v>
      </c>
      <c r="DA56" s="6">
        <v>1000</v>
      </c>
      <c r="DB56" s="1">
        <v>0</v>
      </c>
      <c r="DC56" s="1">
        <v>0</v>
      </c>
      <c r="DF56" s="2">
        <v>0</v>
      </c>
      <c r="DG56" s="2">
        <v>1.5800625180000001</v>
      </c>
      <c r="DI56" s="6"/>
      <c r="DJ56" s="5">
        <f t="shared" si="7"/>
        <v>0</v>
      </c>
      <c r="DK56" s="5">
        <f t="shared" si="8"/>
        <v>1.5</v>
      </c>
      <c r="DL56" s="10">
        <f t="shared" si="9"/>
        <v>103241.28492612</v>
      </c>
      <c r="DM56">
        <f>COUNTIF('Impacted Properties'!$A$1:$A$30,Export_Output_Red_A_3!R56)</f>
        <v>0</v>
      </c>
      <c r="DN56" s="10">
        <f t="shared" si="10"/>
        <v>67000</v>
      </c>
      <c r="DO56" s="10">
        <f t="shared" si="11"/>
        <v>170300</v>
      </c>
    </row>
    <row r="57" spans="1:119" ht="28.8" x14ac:dyDescent="0.3">
      <c r="A57" s="1">
        <v>162535</v>
      </c>
      <c r="B57" s="2">
        <v>2120545</v>
      </c>
      <c r="C57" s="1" t="s">
        <v>746</v>
      </c>
      <c r="H57" s="2">
        <v>356776.82631799998</v>
      </c>
      <c r="I57" s="2">
        <v>2825.7531612399998</v>
      </c>
      <c r="J57" s="2">
        <v>349613.449219</v>
      </c>
      <c r="K57" s="2">
        <v>2744.49722346</v>
      </c>
      <c r="P57" s="1" t="s">
        <v>747</v>
      </c>
      <c r="Q57" s="1">
        <v>182174</v>
      </c>
      <c r="R57" s="1">
        <v>2120545</v>
      </c>
      <c r="S57" s="1" t="s">
        <v>746</v>
      </c>
      <c r="T57" s="1" t="s">
        <v>748</v>
      </c>
      <c r="U57" s="1" t="s">
        <v>114</v>
      </c>
      <c r="V57" s="2">
        <v>100</v>
      </c>
      <c r="Y57" s="1" t="s">
        <v>749</v>
      </c>
      <c r="AA57" s="1" t="s">
        <v>176</v>
      </c>
      <c r="AB57" s="1" t="s">
        <v>117</v>
      </c>
      <c r="AC57" s="1" t="s">
        <v>750</v>
      </c>
      <c r="AD57" s="1" t="s">
        <v>119</v>
      </c>
      <c r="AE57" s="1" t="s">
        <v>240</v>
      </c>
      <c r="AF57" s="1" t="s">
        <v>241</v>
      </c>
      <c r="AG57" s="1" t="s">
        <v>242</v>
      </c>
      <c r="AH57" s="1" t="s">
        <v>143</v>
      </c>
      <c r="AI57" s="1" t="s">
        <v>751</v>
      </c>
      <c r="AJ57" s="1" t="s">
        <v>752</v>
      </c>
      <c r="AL57" s="1" t="s">
        <v>244</v>
      </c>
      <c r="AM57" s="1">
        <v>0</v>
      </c>
      <c r="AN57" s="2">
        <v>0</v>
      </c>
      <c r="AO57" s="1" t="s">
        <v>753</v>
      </c>
      <c r="AP57" s="1" t="s">
        <v>246</v>
      </c>
      <c r="AQ57" s="1" t="s">
        <v>247</v>
      </c>
      <c r="AR57" s="1" t="s">
        <v>248</v>
      </c>
      <c r="AS57" s="1" t="s">
        <v>176</v>
      </c>
      <c r="AT57" s="1" t="s">
        <v>117</v>
      </c>
      <c r="AU57" s="1" t="s">
        <v>249</v>
      </c>
      <c r="AV57" s="3" t="s">
        <v>754</v>
      </c>
      <c r="AX57" s="1" t="s">
        <v>197</v>
      </c>
      <c r="BA57" s="1" t="s">
        <v>198</v>
      </c>
      <c r="BB57" s="1" t="s">
        <v>755</v>
      </c>
      <c r="BC57" s="1" t="s">
        <v>756</v>
      </c>
      <c r="BD57" s="1" t="s">
        <v>757</v>
      </c>
      <c r="BE57" s="4">
        <v>38349</v>
      </c>
      <c r="BF57" s="1" t="s">
        <v>137</v>
      </c>
      <c r="BG57" s="2">
        <v>7.75</v>
      </c>
      <c r="BH57" s="2">
        <v>0</v>
      </c>
      <c r="BI57" s="2">
        <v>337590</v>
      </c>
      <c r="BJ57" s="2">
        <v>337590</v>
      </c>
      <c r="BK57" s="2">
        <v>1768</v>
      </c>
      <c r="BL57" s="1" t="s">
        <v>297</v>
      </c>
      <c r="BM57" s="1" t="s">
        <v>139</v>
      </c>
      <c r="BN57" s="1" t="s">
        <v>758</v>
      </c>
      <c r="BP57" s="1" t="s">
        <v>141</v>
      </c>
      <c r="BQ57" s="1" t="s">
        <v>114</v>
      </c>
      <c r="BR57" s="1">
        <v>1990</v>
      </c>
      <c r="BS57" s="1">
        <v>1945</v>
      </c>
      <c r="BU57" s="1" t="s">
        <v>142</v>
      </c>
      <c r="BV57" s="1" t="s">
        <v>143</v>
      </c>
      <c r="BW57" s="1" t="s">
        <v>144</v>
      </c>
      <c r="BX57" s="1">
        <v>1</v>
      </c>
      <c r="BY57" s="1">
        <v>0</v>
      </c>
      <c r="BZ57" s="2">
        <v>100</v>
      </c>
      <c r="CA57" s="1" t="s">
        <v>145</v>
      </c>
      <c r="CB57" s="4">
        <v>36970</v>
      </c>
      <c r="CC57" s="1" t="s">
        <v>146</v>
      </c>
      <c r="CD57" s="1">
        <v>2019</v>
      </c>
      <c r="CE57" s="2">
        <v>0</v>
      </c>
      <c r="CF57" s="2">
        <v>0</v>
      </c>
      <c r="CG57" s="2">
        <v>0</v>
      </c>
      <c r="CH57" s="2">
        <v>0</v>
      </c>
      <c r="CI57" s="2">
        <v>0</v>
      </c>
      <c r="CJ57" s="2">
        <v>0</v>
      </c>
      <c r="CK57" s="2">
        <v>0</v>
      </c>
      <c r="CL57" s="2">
        <v>0</v>
      </c>
      <c r="CM57" s="2">
        <v>0</v>
      </c>
      <c r="CN57" s="2">
        <v>0</v>
      </c>
      <c r="CO57" s="2">
        <v>0</v>
      </c>
      <c r="CP57" s="1">
        <v>2018</v>
      </c>
      <c r="CQ57" s="6">
        <v>125362</v>
      </c>
      <c r="CR57" s="6">
        <v>0</v>
      </c>
      <c r="CS57" s="6">
        <v>25000</v>
      </c>
      <c r="CT57" s="6">
        <v>0</v>
      </c>
      <c r="CU57" s="6">
        <v>749</v>
      </c>
      <c r="CV57" s="6">
        <v>135000</v>
      </c>
      <c r="CW57" s="6">
        <v>285362</v>
      </c>
      <c r="CX57" s="6">
        <v>134251</v>
      </c>
      <c r="CY57" s="6">
        <v>151111</v>
      </c>
      <c r="CZ57" s="6">
        <v>0</v>
      </c>
      <c r="DA57" s="6">
        <v>151111</v>
      </c>
      <c r="DB57" s="1">
        <v>0</v>
      </c>
      <c r="DC57" s="1">
        <v>0</v>
      </c>
      <c r="DF57" s="2">
        <v>0</v>
      </c>
      <c r="DG57" s="2">
        <v>5.9000253405300001</v>
      </c>
      <c r="DH57">
        <f t="shared" ref="DH57:DH66" si="13">ROUND(DG57/(BJ57/5280),4)</f>
        <v>9.2299999999999993E-2</v>
      </c>
      <c r="DI57" s="6">
        <f t="shared" si="12"/>
        <v>0.47394768802393433</v>
      </c>
      <c r="DJ57" s="5">
        <f t="shared" si="7"/>
        <v>121806.97477223225</v>
      </c>
      <c r="DK57" s="5">
        <f t="shared" si="8"/>
        <v>1.5</v>
      </c>
      <c r="DL57" s="10">
        <f t="shared" si="9"/>
        <v>385507.65575023019</v>
      </c>
      <c r="DM57">
        <f>COUNTIF('Impacted Properties'!$A$1:$A$30,Export_Output_Red_A_3!R57)</f>
        <v>0</v>
      </c>
      <c r="DN57" s="10">
        <f t="shared" si="10"/>
        <v>67000</v>
      </c>
      <c r="DO57" s="10">
        <f t="shared" si="11"/>
        <v>452600</v>
      </c>
    </row>
    <row r="58" spans="1:119" ht="28.8" x14ac:dyDescent="0.3">
      <c r="A58" s="1">
        <v>185457</v>
      </c>
      <c r="B58" s="2">
        <v>2120549</v>
      </c>
      <c r="C58" s="1" t="s">
        <v>759</v>
      </c>
      <c r="H58" s="2">
        <v>290579.09155800001</v>
      </c>
      <c r="I58" s="2">
        <v>2666.3064478400001</v>
      </c>
      <c r="J58" s="2">
        <v>159595.515625</v>
      </c>
      <c r="K58" s="2">
        <v>1681.69249666</v>
      </c>
      <c r="P58" s="1" t="s">
        <v>760</v>
      </c>
      <c r="Q58" s="1">
        <v>182178</v>
      </c>
      <c r="R58" s="1">
        <v>2120549</v>
      </c>
      <c r="S58" s="1" t="s">
        <v>759</v>
      </c>
      <c r="T58" s="1" t="s">
        <v>761</v>
      </c>
      <c r="U58" s="1" t="s">
        <v>114</v>
      </c>
      <c r="V58" s="2">
        <v>100</v>
      </c>
      <c r="Y58" s="1" t="s">
        <v>762</v>
      </c>
      <c r="AA58" s="1" t="s">
        <v>429</v>
      </c>
      <c r="AB58" s="1" t="s">
        <v>117</v>
      </c>
      <c r="AC58" s="1" t="s">
        <v>763</v>
      </c>
      <c r="AD58" s="1" t="s">
        <v>119</v>
      </c>
      <c r="AE58" s="1" t="s">
        <v>240</v>
      </c>
      <c r="AF58" s="1" t="s">
        <v>241</v>
      </c>
      <c r="AG58" s="1" t="s">
        <v>242</v>
      </c>
      <c r="AH58" s="1" t="s">
        <v>143</v>
      </c>
      <c r="AI58" s="1" t="s">
        <v>764</v>
      </c>
      <c r="AJ58" s="1" t="s">
        <v>765</v>
      </c>
      <c r="AL58" s="1" t="s">
        <v>244</v>
      </c>
      <c r="AM58" s="1">
        <v>0</v>
      </c>
      <c r="AN58" s="2">
        <v>0</v>
      </c>
      <c r="AO58" s="1" t="s">
        <v>766</v>
      </c>
      <c r="AP58" s="1" t="s">
        <v>246</v>
      </c>
      <c r="AQ58" s="1" t="s">
        <v>247</v>
      </c>
      <c r="AR58" s="1" t="s">
        <v>248</v>
      </c>
      <c r="AS58" s="1" t="s">
        <v>176</v>
      </c>
      <c r="AT58" s="1" t="s">
        <v>117</v>
      </c>
      <c r="AU58" s="1" t="s">
        <v>249</v>
      </c>
      <c r="AV58" s="3" t="s">
        <v>767</v>
      </c>
      <c r="AX58" s="1" t="s">
        <v>197</v>
      </c>
      <c r="BA58" s="1" t="s">
        <v>198</v>
      </c>
      <c r="BG58" s="2">
        <v>3.64</v>
      </c>
      <c r="BH58" s="2">
        <v>7.0430000000000001</v>
      </c>
      <c r="BI58" s="2">
        <v>158558.39999999999</v>
      </c>
      <c r="BJ58" s="2">
        <v>158558.39999999999</v>
      </c>
      <c r="BK58" s="2">
        <v>0</v>
      </c>
      <c r="BL58" s="1" t="s">
        <v>768</v>
      </c>
      <c r="BM58" s="1" t="s">
        <v>158</v>
      </c>
      <c r="BP58" s="1" t="s">
        <v>141</v>
      </c>
      <c r="BQ58" s="1" t="s">
        <v>114</v>
      </c>
      <c r="BR58" s="1">
        <v>0</v>
      </c>
      <c r="BS58" s="1">
        <v>0</v>
      </c>
      <c r="BU58" s="1" t="s">
        <v>142</v>
      </c>
      <c r="BX58" s="1">
        <v>0</v>
      </c>
      <c r="BY58" s="1">
        <v>0</v>
      </c>
      <c r="BZ58" s="2">
        <v>0</v>
      </c>
      <c r="CA58" s="1" t="s">
        <v>145</v>
      </c>
      <c r="CB58" s="4">
        <v>36970</v>
      </c>
      <c r="CC58" s="1" t="s">
        <v>146</v>
      </c>
      <c r="CD58" s="1">
        <v>2019</v>
      </c>
      <c r="CE58" s="2">
        <v>0</v>
      </c>
      <c r="CF58" s="2">
        <v>0</v>
      </c>
      <c r="CG58" s="2">
        <v>0</v>
      </c>
      <c r="CH58" s="2">
        <v>0</v>
      </c>
      <c r="CI58" s="2">
        <v>0</v>
      </c>
      <c r="CJ58" s="2">
        <v>0</v>
      </c>
      <c r="CK58" s="2">
        <v>0</v>
      </c>
      <c r="CL58" s="2">
        <v>0</v>
      </c>
      <c r="CM58" s="2">
        <v>0</v>
      </c>
      <c r="CN58" s="2">
        <v>0</v>
      </c>
      <c r="CO58" s="2">
        <v>0</v>
      </c>
      <c r="CP58" s="1">
        <v>2018</v>
      </c>
      <c r="CQ58" s="6">
        <v>0</v>
      </c>
      <c r="CR58" s="6">
        <v>0</v>
      </c>
      <c r="CS58" s="6">
        <v>0</v>
      </c>
      <c r="CT58" s="6">
        <v>0</v>
      </c>
      <c r="CU58" s="6">
        <v>288</v>
      </c>
      <c r="CV58" s="6">
        <v>145600</v>
      </c>
      <c r="CW58" s="6">
        <v>145600</v>
      </c>
      <c r="CX58" s="6">
        <v>145312</v>
      </c>
      <c r="CY58" s="6">
        <v>288</v>
      </c>
      <c r="CZ58" s="6">
        <v>0</v>
      </c>
      <c r="DA58" s="6">
        <v>288</v>
      </c>
      <c r="DB58" s="1">
        <v>0</v>
      </c>
      <c r="DC58" s="1">
        <v>0</v>
      </c>
      <c r="DF58" s="2">
        <v>0</v>
      </c>
      <c r="DG58" s="2">
        <v>0.28943844197399998</v>
      </c>
      <c r="DH58">
        <f t="shared" si="13"/>
        <v>9.5999999999999992E-3</v>
      </c>
      <c r="DI58" s="6">
        <f t="shared" si="12"/>
        <v>0.91827364554637281</v>
      </c>
      <c r="DJ58" s="5">
        <f t="shared" si="7"/>
        <v>11577.53767896</v>
      </c>
      <c r="DK58" s="5">
        <f t="shared" si="8"/>
        <v>1.5</v>
      </c>
      <c r="DL58" s="10">
        <f t="shared" si="9"/>
        <v>18911.90779858116</v>
      </c>
      <c r="DM58">
        <f>COUNTIF('Impacted Properties'!$A$1:$A$30,Export_Output_Red_A_3!R58)</f>
        <v>0</v>
      </c>
      <c r="DN58" s="10">
        <f t="shared" si="10"/>
        <v>67000</v>
      </c>
      <c r="DO58" s="10">
        <f t="shared" si="11"/>
        <v>86000</v>
      </c>
    </row>
    <row r="59" spans="1:119" ht="28.8" x14ac:dyDescent="0.3">
      <c r="A59" s="1">
        <v>45874</v>
      </c>
      <c r="B59" s="2">
        <v>2120651</v>
      </c>
      <c r="C59" s="1" t="s">
        <v>769</v>
      </c>
      <c r="H59" s="2">
        <v>2591544.2107799998</v>
      </c>
      <c r="I59" s="2">
        <v>8595.1701627900002</v>
      </c>
      <c r="J59" s="2">
        <v>2609188.1191400001</v>
      </c>
      <c r="K59" s="2">
        <v>8606.0747504899991</v>
      </c>
      <c r="P59" s="1" t="s">
        <v>770</v>
      </c>
      <c r="Q59" s="1">
        <v>182245</v>
      </c>
      <c r="R59" s="1">
        <v>2120651</v>
      </c>
      <c r="S59" s="1" t="s">
        <v>769</v>
      </c>
      <c r="T59" s="1" t="s">
        <v>771</v>
      </c>
      <c r="U59" s="1" t="s">
        <v>114</v>
      </c>
      <c r="V59" s="2">
        <v>100</v>
      </c>
      <c r="X59" s="1" t="s">
        <v>772</v>
      </c>
      <c r="Y59" s="1" t="s">
        <v>773</v>
      </c>
      <c r="AA59" s="1" t="s">
        <v>116</v>
      </c>
      <c r="AB59" s="1" t="s">
        <v>117</v>
      </c>
      <c r="AC59" s="1" t="s">
        <v>774</v>
      </c>
      <c r="AD59" s="1" t="s">
        <v>119</v>
      </c>
      <c r="AE59" s="1" t="s">
        <v>120</v>
      </c>
      <c r="AF59" s="1" t="s">
        <v>154</v>
      </c>
      <c r="AG59" s="1" t="s">
        <v>122</v>
      </c>
      <c r="AH59" s="1" t="s">
        <v>143</v>
      </c>
      <c r="AI59" s="1" t="s">
        <v>775</v>
      </c>
      <c r="AJ59" s="1" t="s">
        <v>776</v>
      </c>
      <c r="AM59" s="1">
        <v>0</v>
      </c>
      <c r="AN59" s="2">
        <v>0</v>
      </c>
      <c r="AO59" s="1" t="s">
        <v>777</v>
      </c>
      <c r="AQ59" s="1" t="s">
        <v>168</v>
      </c>
      <c r="AS59" s="1" t="s">
        <v>116</v>
      </c>
      <c r="AT59" s="1" t="s">
        <v>117</v>
      </c>
      <c r="AU59" s="1" t="s">
        <v>129</v>
      </c>
      <c r="AV59" s="3" t="s">
        <v>778</v>
      </c>
      <c r="AX59" s="1" t="s">
        <v>131</v>
      </c>
      <c r="BA59" s="1" t="s">
        <v>133</v>
      </c>
      <c r="BD59" s="1" t="s">
        <v>779</v>
      </c>
      <c r="BE59" s="4">
        <v>40562</v>
      </c>
      <c r="BF59" s="1" t="s">
        <v>780</v>
      </c>
      <c r="BG59" s="2">
        <v>59.69</v>
      </c>
      <c r="BH59" s="2">
        <v>0</v>
      </c>
      <c r="BI59" s="2">
        <v>2600096.4</v>
      </c>
      <c r="BJ59" s="2">
        <v>2600096.4</v>
      </c>
      <c r="BK59" s="2">
        <v>0</v>
      </c>
      <c r="BL59" s="1" t="s">
        <v>781</v>
      </c>
      <c r="BM59" s="1" t="s">
        <v>217</v>
      </c>
      <c r="BP59" s="1" t="s">
        <v>141</v>
      </c>
      <c r="BQ59" s="1" t="s">
        <v>114</v>
      </c>
      <c r="BR59" s="1">
        <v>0</v>
      </c>
      <c r="BS59" s="1">
        <v>0</v>
      </c>
      <c r="BU59" s="1" t="s">
        <v>142</v>
      </c>
      <c r="BX59" s="1">
        <v>0</v>
      </c>
      <c r="BY59" s="1">
        <v>0</v>
      </c>
      <c r="BZ59" s="2">
        <v>0</v>
      </c>
      <c r="CA59" s="1" t="s">
        <v>145</v>
      </c>
      <c r="CB59" s="4">
        <v>36970</v>
      </c>
      <c r="CC59" s="1" t="s">
        <v>146</v>
      </c>
      <c r="CD59" s="1">
        <v>2019</v>
      </c>
      <c r="CE59" s="2">
        <v>0</v>
      </c>
      <c r="CF59" s="2">
        <v>0</v>
      </c>
      <c r="CG59" s="2">
        <v>0</v>
      </c>
      <c r="CH59" s="2">
        <v>0</v>
      </c>
      <c r="CI59" s="2">
        <v>0</v>
      </c>
      <c r="CJ59" s="2">
        <v>0</v>
      </c>
      <c r="CK59" s="2">
        <v>0</v>
      </c>
      <c r="CL59" s="2">
        <v>0</v>
      </c>
      <c r="CM59" s="2">
        <v>0</v>
      </c>
      <c r="CN59" s="2">
        <v>0</v>
      </c>
      <c r="CO59" s="2">
        <v>0</v>
      </c>
      <c r="CP59" s="1">
        <v>2018</v>
      </c>
      <c r="CQ59" s="6">
        <v>0</v>
      </c>
      <c r="CR59" s="6">
        <v>2583</v>
      </c>
      <c r="CS59" s="6">
        <v>14000</v>
      </c>
      <c r="CT59" s="6">
        <v>0</v>
      </c>
      <c r="CU59" s="6">
        <v>6546</v>
      </c>
      <c r="CV59" s="6">
        <v>821660</v>
      </c>
      <c r="CW59" s="6">
        <v>838243</v>
      </c>
      <c r="CX59" s="6">
        <v>815114</v>
      </c>
      <c r="CY59" s="6">
        <v>23129</v>
      </c>
      <c r="CZ59" s="6">
        <v>0</v>
      </c>
      <c r="DA59" s="6">
        <v>23129</v>
      </c>
      <c r="DB59" s="1">
        <v>0</v>
      </c>
      <c r="DC59" s="1">
        <v>0</v>
      </c>
      <c r="DF59" s="2">
        <v>0</v>
      </c>
      <c r="DG59" s="2">
        <v>13.927918977199999</v>
      </c>
      <c r="DH59">
        <f t="shared" si="13"/>
        <v>2.8299999999999999E-2</v>
      </c>
      <c r="DI59" s="6">
        <f t="shared" si="12"/>
        <v>0.32139577594123048</v>
      </c>
      <c r="DJ59" s="5">
        <f t="shared" si="7"/>
        <v>194990.86568079999</v>
      </c>
      <c r="DK59" s="5">
        <f t="shared" si="8"/>
        <v>1.5</v>
      </c>
      <c r="DL59" s="10">
        <f t="shared" si="9"/>
        <v>910050.22597024788</v>
      </c>
      <c r="DM59">
        <f>COUNTIF('Impacted Properties'!$A$1:$A$30,Export_Output_Red_A_3!R59)</f>
        <v>0</v>
      </c>
      <c r="DN59" s="10">
        <f t="shared" si="10"/>
        <v>67000</v>
      </c>
      <c r="DO59" s="10">
        <f t="shared" si="11"/>
        <v>977100</v>
      </c>
    </row>
    <row r="60" spans="1:119" ht="28.8" x14ac:dyDescent="0.3">
      <c r="A60" s="1">
        <v>144926</v>
      </c>
      <c r="B60" s="2">
        <v>2122102</v>
      </c>
      <c r="C60" s="1" t="s">
        <v>782</v>
      </c>
      <c r="H60" s="2">
        <v>2006412.5384</v>
      </c>
      <c r="I60" s="2">
        <v>6006.7223604500005</v>
      </c>
      <c r="J60" s="2">
        <v>2032890.4668000001</v>
      </c>
      <c r="K60" s="2">
        <v>6011.1031803699998</v>
      </c>
      <c r="P60" s="1" t="s">
        <v>783</v>
      </c>
      <c r="Q60" s="1">
        <v>183130</v>
      </c>
      <c r="R60" s="1">
        <v>2122102</v>
      </c>
      <c r="S60" s="1" t="s">
        <v>782</v>
      </c>
      <c r="T60" s="1" t="s">
        <v>784</v>
      </c>
      <c r="U60" s="1" t="s">
        <v>114</v>
      </c>
      <c r="V60" s="2">
        <v>100</v>
      </c>
      <c r="X60" s="1" t="s">
        <v>785</v>
      </c>
      <c r="Y60" s="1" t="s">
        <v>786</v>
      </c>
      <c r="AA60" s="1" t="s">
        <v>176</v>
      </c>
      <c r="AB60" s="1" t="s">
        <v>117</v>
      </c>
      <c r="AC60" s="1" t="s">
        <v>787</v>
      </c>
      <c r="AD60" s="1" t="s">
        <v>119</v>
      </c>
      <c r="AE60" s="1" t="s">
        <v>788</v>
      </c>
      <c r="AF60" s="1" t="s">
        <v>789</v>
      </c>
      <c r="AG60" s="1" t="s">
        <v>790</v>
      </c>
      <c r="AI60" s="1" t="s">
        <v>791</v>
      </c>
      <c r="AJ60" s="1" t="s">
        <v>792</v>
      </c>
      <c r="AL60" s="1" t="s">
        <v>460</v>
      </c>
      <c r="AM60" s="1">
        <v>0</v>
      </c>
      <c r="AN60" s="2">
        <v>0</v>
      </c>
      <c r="AO60" s="1" t="s">
        <v>793</v>
      </c>
      <c r="AQ60" s="1" t="s">
        <v>794</v>
      </c>
      <c r="AS60" s="1" t="s">
        <v>176</v>
      </c>
      <c r="AT60" s="1" t="s">
        <v>117</v>
      </c>
      <c r="AU60" s="1" t="s">
        <v>279</v>
      </c>
      <c r="AV60" s="3" t="s">
        <v>795</v>
      </c>
      <c r="AX60" s="1" t="s">
        <v>197</v>
      </c>
      <c r="BA60" s="1" t="s">
        <v>198</v>
      </c>
      <c r="BD60" s="1" t="s">
        <v>796</v>
      </c>
      <c r="BE60" s="4">
        <v>42762</v>
      </c>
      <c r="BF60" s="1" t="s">
        <v>436</v>
      </c>
      <c r="BG60" s="2">
        <v>46.850999999999999</v>
      </c>
      <c r="BH60" s="2">
        <v>0</v>
      </c>
      <c r="BI60" s="2">
        <v>2040830</v>
      </c>
      <c r="BJ60" s="2">
        <v>2040829.56</v>
      </c>
      <c r="BK60" s="2">
        <v>0</v>
      </c>
      <c r="BL60" s="1" t="s">
        <v>788</v>
      </c>
      <c r="BM60" s="1" t="s">
        <v>284</v>
      </c>
      <c r="BP60" s="1" t="s">
        <v>141</v>
      </c>
      <c r="BQ60" s="1" t="s">
        <v>114</v>
      </c>
      <c r="BR60" s="1">
        <v>0</v>
      </c>
      <c r="BS60" s="1">
        <v>0</v>
      </c>
      <c r="BU60" s="1" t="s">
        <v>171</v>
      </c>
      <c r="BX60" s="1">
        <v>0</v>
      </c>
      <c r="BY60" s="1">
        <v>0</v>
      </c>
      <c r="BZ60" s="2">
        <v>0</v>
      </c>
      <c r="CA60" s="1" t="s">
        <v>145</v>
      </c>
      <c r="CB60" s="4">
        <v>36970</v>
      </c>
      <c r="CC60" s="1" t="s">
        <v>146</v>
      </c>
      <c r="CD60" s="1">
        <v>2019</v>
      </c>
      <c r="CE60" s="2">
        <v>0</v>
      </c>
      <c r="CF60" s="2">
        <v>0</v>
      </c>
      <c r="CG60" s="2">
        <v>0</v>
      </c>
      <c r="CH60" s="2">
        <v>0</v>
      </c>
      <c r="CI60" s="2">
        <v>0</v>
      </c>
      <c r="CJ60" s="2">
        <v>0</v>
      </c>
      <c r="CK60" s="2">
        <v>0</v>
      </c>
      <c r="CL60" s="2">
        <v>0</v>
      </c>
      <c r="CM60" s="2">
        <v>0</v>
      </c>
      <c r="CN60" s="2">
        <v>0</v>
      </c>
      <c r="CO60" s="2">
        <v>0</v>
      </c>
      <c r="CP60" s="1">
        <v>2018</v>
      </c>
      <c r="CQ60" s="6">
        <v>0</v>
      </c>
      <c r="CR60" s="6">
        <v>9224</v>
      </c>
      <c r="CS60" s="6">
        <v>0</v>
      </c>
      <c r="CT60" s="6">
        <v>198000</v>
      </c>
      <c r="CU60" s="6">
        <v>5808</v>
      </c>
      <c r="CV60" s="6">
        <v>645318</v>
      </c>
      <c r="CW60" s="6">
        <v>852542</v>
      </c>
      <c r="CX60" s="6">
        <v>639510</v>
      </c>
      <c r="CY60" s="6">
        <v>213032</v>
      </c>
      <c r="CZ60" s="6">
        <v>0</v>
      </c>
      <c r="DA60" s="6">
        <v>213032</v>
      </c>
      <c r="DB60" s="1">
        <v>0</v>
      </c>
      <c r="DC60" s="1">
        <v>0</v>
      </c>
      <c r="DF60" s="2">
        <v>0</v>
      </c>
      <c r="DG60" s="2">
        <v>9.3697080532999993E-2</v>
      </c>
      <c r="DH60">
        <f t="shared" si="13"/>
        <v>2.0000000000000001E-4</v>
      </c>
      <c r="DI60" s="6">
        <f t="shared" si="12"/>
        <v>0.41322314049586778</v>
      </c>
      <c r="DJ60" s="5">
        <f t="shared" si="7"/>
        <v>1686.547449594</v>
      </c>
      <c r="DK60" s="5">
        <f t="shared" si="8"/>
        <v>1.5</v>
      </c>
      <c r="DL60" s="10">
        <f t="shared" si="9"/>
        <v>6122.1672420262203</v>
      </c>
      <c r="DM60">
        <f>COUNTIF('Impacted Properties'!$A$1:$A$30,Export_Output_Red_A_3!R60)</f>
        <v>0</v>
      </c>
      <c r="DN60" s="10">
        <f t="shared" si="10"/>
        <v>11000</v>
      </c>
      <c r="DO60" s="10">
        <f t="shared" si="11"/>
        <v>17200</v>
      </c>
    </row>
    <row r="61" spans="1:119" ht="28.8" x14ac:dyDescent="0.3">
      <c r="A61" s="1">
        <v>238009</v>
      </c>
      <c r="B61" s="2">
        <v>2123492</v>
      </c>
      <c r="C61" s="1" t="s">
        <v>797</v>
      </c>
      <c r="H61" s="2">
        <v>1721485.8557200001</v>
      </c>
      <c r="I61" s="2">
        <v>6142.6604995300004</v>
      </c>
      <c r="J61" s="2">
        <v>655787.18164099997</v>
      </c>
      <c r="K61" s="2">
        <v>4543.0905683299998</v>
      </c>
      <c r="P61" s="1" t="s">
        <v>798</v>
      </c>
      <c r="Q61" s="1">
        <v>183936</v>
      </c>
      <c r="R61" s="1">
        <v>2123492</v>
      </c>
      <c r="S61" s="1" t="s">
        <v>797</v>
      </c>
      <c r="T61" s="1" t="s">
        <v>799</v>
      </c>
      <c r="U61" s="1" t="s">
        <v>114</v>
      </c>
      <c r="V61" s="2">
        <v>100</v>
      </c>
      <c r="X61" s="1" t="s">
        <v>800</v>
      </c>
      <c r="Y61" s="1" t="s">
        <v>801</v>
      </c>
      <c r="AA61" s="1" t="s">
        <v>444</v>
      </c>
      <c r="AB61" s="1" t="s">
        <v>117</v>
      </c>
      <c r="AC61" s="1" t="s">
        <v>802</v>
      </c>
      <c r="AD61" s="1" t="s">
        <v>119</v>
      </c>
      <c r="AE61" s="1" t="s">
        <v>120</v>
      </c>
      <c r="AF61" s="1" t="s">
        <v>193</v>
      </c>
      <c r="AG61" s="1" t="s">
        <v>122</v>
      </c>
      <c r="AH61" s="1" t="s">
        <v>194</v>
      </c>
      <c r="AI61" s="1" t="s">
        <v>401</v>
      </c>
      <c r="AJ61" s="1" t="s">
        <v>803</v>
      </c>
      <c r="AM61" s="1">
        <v>0</v>
      </c>
      <c r="AN61" s="2">
        <v>0</v>
      </c>
      <c r="AQ61" s="1" t="s">
        <v>794</v>
      </c>
      <c r="AS61" s="1" t="s">
        <v>176</v>
      </c>
      <c r="AT61" s="1" t="s">
        <v>117</v>
      </c>
      <c r="AU61" s="1" t="s">
        <v>279</v>
      </c>
      <c r="AV61" s="3" t="s">
        <v>804</v>
      </c>
      <c r="AX61" s="1" t="s">
        <v>197</v>
      </c>
      <c r="BA61" s="1" t="s">
        <v>198</v>
      </c>
      <c r="BD61" s="1" t="s">
        <v>805</v>
      </c>
      <c r="BE61" s="4">
        <v>41859</v>
      </c>
      <c r="BF61" s="1" t="s">
        <v>436</v>
      </c>
      <c r="BG61" s="2">
        <v>14.525</v>
      </c>
      <c r="BH61" s="2">
        <v>24.524999999999999</v>
      </c>
      <c r="BI61" s="2">
        <v>632709</v>
      </c>
      <c r="BJ61" s="2">
        <v>632709</v>
      </c>
      <c r="BK61" s="2">
        <v>0</v>
      </c>
      <c r="BL61" s="1" t="s">
        <v>120</v>
      </c>
      <c r="BM61" s="1" t="s">
        <v>217</v>
      </c>
      <c r="BP61" s="1" t="s">
        <v>141</v>
      </c>
      <c r="BQ61" s="1" t="s">
        <v>114</v>
      </c>
      <c r="BR61" s="1">
        <v>0</v>
      </c>
      <c r="BS61" s="1">
        <v>0</v>
      </c>
      <c r="BU61" s="1" t="s">
        <v>159</v>
      </c>
      <c r="BX61" s="1">
        <v>0</v>
      </c>
      <c r="BY61" s="1">
        <v>0</v>
      </c>
      <c r="BZ61" s="2">
        <v>0</v>
      </c>
      <c r="CA61" s="1" t="s">
        <v>145</v>
      </c>
      <c r="CB61" s="4">
        <v>36978</v>
      </c>
      <c r="CC61" s="1" t="s">
        <v>146</v>
      </c>
      <c r="CD61" s="1">
        <v>2019</v>
      </c>
      <c r="CE61" s="2">
        <v>0</v>
      </c>
      <c r="CF61" s="2">
        <v>0</v>
      </c>
      <c r="CG61" s="2">
        <v>0</v>
      </c>
      <c r="CH61" s="2">
        <v>0</v>
      </c>
      <c r="CI61" s="2">
        <v>0</v>
      </c>
      <c r="CJ61" s="2">
        <v>0</v>
      </c>
      <c r="CK61" s="2">
        <v>0</v>
      </c>
      <c r="CL61" s="2">
        <v>0</v>
      </c>
      <c r="CM61" s="2">
        <v>0</v>
      </c>
      <c r="CN61" s="2">
        <v>0</v>
      </c>
      <c r="CO61" s="2">
        <v>0</v>
      </c>
      <c r="CP61" s="1">
        <v>2018</v>
      </c>
      <c r="CQ61" s="6">
        <v>0</v>
      </c>
      <c r="CR61" s="6">
        <v>9395</v>
      </c>
      <c r="CS61" s="6">
        <v>0</v>
      </c>
      <c r="CT61" s="6">
        <v>0</v>
      </c>
      <c r="CU61" s="6">
        <v>1612</v>
      </c>
      <c r="CV61" s="6">
        <v>319550</v>
      </c>
      <c r="CW61" s="6">
        <v>328945</v>
      </c>
      <c r="CX61" s="6">
        <v>317938</v>
      </c>
      <c r="CY61" s="6">
        <v>11007</v>
      </c>
      <c r="CZ61" s="6">
        <v>0</v>
      </c>
      <c r="DA61" s="6">
        <v>11007</v>
      </c>
      <c r="DB61" s="1">
        <v>0</v>
      </c>
      <c r="DC61" s="1">
        <v>0</v>
      </c>
      <c r="DF61" s="2">
        <v>0</v>
      </c>
      <c r="DG61" s="2">
        <v>1.50206546395</v>
      </c>
      <c r="DH61">
        <f t="shared" si="13"/>
        <v>1.2500000000000001E-2</v>
      </c>
      <c r="DI61" s="6">
        <f t="shared" si="12"/>
        <v>0.50505050505050508</v>
      </c>
      <c r="DJ61" s="5">
        <f t="shared" si="7"/>
        <v>33045.440206899999</v>
      </c>
      <c r="DK61" s="5">
        <f t="shared" si="8"/>
        <v>1.5</v>
      </c>
      <c r="DL61" s="10">
        <f t="shared" si="9"/>
        <v>98144.957414492994</v>
      </c>
      <c r="DM61">
        <f>COUNTIF('Impacted Properties'!$A$1:$A$30,Export_Output_Red_A_3!R61)</f>
        <v>0</v>
      </c>
      <c r="DN61" s="10">
        <f t="shared" si="10"/>
        <v>67000</v>
      </c>
      <c r="DO61" s="10">
        <f t="shared" si="11"/>
        <v>165200</v>
      </c>
    </row>
    <row r="62" spans="1:119" ht="28.8" x14ac:dyDescent="0.3">
      <c r="A62" s="1">
        <v>242912</v>
      </c>
      <c r="B62" s="2">
        <v>2124188</v>
      </c>
      <c r="C62" s="1" t="s">
        <v>806</v>
      </c>
      <c r="D62" s="4">
        <v>38562</v>
      </c>
      <c r="H62" s="2">
        <v>1994605.52676</v>
      </c>
      <c r="I62" s="2">
        <v>6948.5837015699999</v>
      </c>
      <c r="J62" s="2">
        <v>2014399.4746099999</v>
      </c>
      <c r="K62" s="2">
        <v>7002.4859510899996</v>
      </c>
      <c r="P62" s="1" t="s">
        <v>807</v>
      </c>
      <c r="Q62" s="1">
        <v>184188</v>
      </c>
      <c r="R62" s="1">
        <v>2124188</v>
      </c>
      <c r="S62" s="1" t="s">
        <v>806</v>
      </c>
      <c r="T62" s="1" t="s">
        <v>808</v>
      </c>
      <c r="U62" s="1" t="s">
        <v>114</v>
      </c>
      <c r="V62" s="2">
        <v>100</v>
      </c>
      <c r="Y62" s="1" t="s">
        <v>191</v>
      </c>
      <c r="AA62" s="1" t="s">
        <v>176</v>
      </c>
      <c r="AB62" s="1" t="s">
        <v>117</v>
      </c>
      <c r="AC62" s="1" t="s">
        <v>192</v>
      </c>
      <c r="AD62" s="1" t="s">
        <v>119</v>
      </c>
      <c r="AE62" s="1" t="s">
        <v>120</v>
      </c>
      <c r="AF62" s="1" t="s">
        <v>193</v>
      </c>
      <c r="AG62" s="1" t="s">
        <v>122</v>
      </c>
      <c r="AH62" s="1" t="s">
        <v>194</v>
      </c>
      <c r="AI62" s="1" t="s">
        <v>809</v>
      </c>
      <c r="AJ62" s="1" t="s">
        <v>810</v>
      </c>
      <c r="AL62" s="1" t="s">
        <v>460</v>
      </c>
      <c r="AM62" s="1">
        <v>0</v>
      </c>
      <c r="AN62" s="2">
        <v>0</v>
      </c>
      <c r="AO62" s="1" t="s">
        <v>811</v>
      </c>
      <c r="AQ62" s="1" t="s">
        <v>794</v>
      </c>
      <c r="AS62" s="1" t="s">
        <v>176</v>
      </c>
      <c r="AT62" s="1" t="s">
        <v>117</v>
      </c>
      <c r="AU62" s="1" t="s">
        <v>279</v>
      </c>
      <c r="AV62" s="3" t="s">
        <v>812</v>
      </c>
      <c r="AX62" s="1" t="s">
        <v>197</v>
      </c>
      <c r="AZ62" s="1" t="s">
        <v>132</v>
      </c>
      <c r="BA62" s="1" t="s">
        <v>198</v>
      </c>
      <c r="BB62" s="1" t="s">
        <v>813</v>
      </c>
      <c r="BC62" s="1" t="s">
        <v>814</v>
      </c>
      <c r="BD62" s="1" t="s">
        <v>136</v>
      </c>
      <c r="BE62" s="4">
        <v>21473</v>
      </c>
      <c r="BF62" s="1" t="s">
        <v>137</v>
      </c>
      <c r="BG62" s="2">
        <v>46.05</v>
      </c>
      <c r="BH62" s="2">
        <v>0</v>
      </c>
      <c r="BI62" s="2">
        <v>2005938</v>
      </c>
      <c r="BJ62" s="2">
        <v>2005938</v>
      </c>
      <c r="BK62" s="2">
        <v>2680</v>
      </c>
      <c r="BL62" s="1" t="s">
        <v>451</v>
      </c>
      <c r="BM62" s="1" t="s">
        <v>139</v>
      </c>
      <c r="BN62" s="1" t="s">
        <v>815</v>
      </c>
      <c r="BP62" s="1" t="s">
        <v>141</v>
      </c>
      <c r="BQ62" s="1" t="s">
        <v>114</v>
      </c>
      <c r="BR62" s="1">
        <v>1980</v>
      </c>
      <c r="BS62" s="1">
        <v>1965</v>
      </c>
      <c r="BU62" s="1" t="s">
        <v>171</v>
      </c>
      <c r="BV62" s="1" t="s">
        <v>179</v>
      </c>
      <c r="BW62" s="1" t="s">
        <v>194</v>
      </c>
      <c r="BX62" s="1">
        <v>1</v>
      </c>
      <c r="BY62" s="1">
        <v>0</v>
      </c>
      <c r="BZ62" s="2">
        <v>100</v>
      </c>
      <c r="CA62" s="1" t="s">
        <v>145</v>
      </c>
      <c r="CB62" s="4">
        <v>36994</v>
      </c>
      <c r="CC62" s="1" t="s">
        <v>146</v>
      </c>
      <c r="CD62" s="1">
        <v>2019</v>
      </c>
      <c r="CE62" s="2">
        <v>0</v>
      </c>
      <c r="CF62" s="2">
        <v>0</v>
      </c>
      <c r="CG62" s="2">
        <v>0</v>
      </c>
      <c r="CH62" s="2">
        <v>0</v>
      </c>
      <c r="CI62" s="2">
        <v>0</v>
      </c>
      <c r="CJ62" s="2">
        <v>0</v>
      </c>
      <c r="CK62" s="2">
        <v>0</v>
      </c>
      <c r="CL62" s="2">
        <v>0</v>
      </c>
      <c r="CM62" s="2">
        <v>0</v>
      </c>
      <c r="CN62" s="2">
        <v>0</v>
      </c>
      <c r="CO62" s="2">
        <v>0</v>
      </c>
      <c r="CP62" s="1">
        <v>2018</v>
      </c>
      <c r="CQ62" s="6">
        <v>67251</v>
      </c>
      <c r="CR62" s="6">
        <v>63359</v>
      </c>
      <c r="CS62" s="6">
        <v>15000</v>
      </c>
      <c r="CT62" s="6">
        <v>0</v>
      </c>
      <c r="CU62" s="6">
        <v>7298</v>
      </c>
      <c r="CV62" s="6">
        <v>675750</v>
      </c>
      <c r="CW62" s="6">
        <v>821360</v>
      </c>
      <c r="CX62" s="6">
        <v>668452</v>
      </c>
      <c r="CY62" s="6">
        <v>152908</v>
      </c>
      <c r="CZ62" s="6">
        <v>9807</v>
      </c>
      <c r="DA62" s="6">
        <v>143101</v>
      </c>
      <c r="DB62" s="1">
        <v>0</v>
      </c>
      <c r="DC62" s="1">
        <v>0</v>
      </c>
      <c r="DF62" s="2">
        <v>0</v>
      </c>
      <c r="DG62" s="2">
        <v>16.687476287300001</v>
      </c>
      <c r="DH62">
        <f t="shared" si="13"/>
        <v>4.3900000000000002E-2</v>
      </c>
      <c r="DI62" s="6">
        <f t="shared" si="12"/>
        <v>0.34435261707988979</v>
      </c>
      <c r="DJ62" s="5">
        <f t="shared" si="7"/>
        <v>250312.1443095</v>
      </c>
      <c r="DK62" s="5">
        <f t="shared" si="8"/>
        <v>1.5</v>
      </c>
      <c r="DL62" s="10">
        <f t="shared" si="9"/>
        <v>1090359.700612182</v>
      </c>
      <c r="DM62">
        <f>COUNTIF('Impacted Properties'!$A$1:$A$30,Export_Output_Red_A_3!R62)</f>
        <v>1</v>
      </c>
      <c r="DN62" s="10">
        <f t="shared" si="10"/>
        <v>67000</v>
      </c>
      <c r="DO62" s="10">
        <f t="shared" si="11"/>
        <v>0</v>
      </c>
    </row>
    <row r="63" spans="1:119" ht="28.8" x14ac:dyDescent="0.3">
      <c r="A63" s="1">
        <v>162540</v>
      </c>
      <c r="B63" s="2">
        <v>2133106</v>
      </c>
      <c r="C63" s="1" t="s">
        <v>816</v>
      </c>
      <c r="D63" s="4">
        <v>39005</v>
      </c>
      <c r="H63" s="2">
        <v>413462.42481300002</v>
      </c>
      <c r="I63" s="2">
        <v>3147.5030170999999</v>
      </c>
      <c r="J63" s="2">
        <v>420280.839844</v>
      </c>
      <c r="K63" s="2">
        <v>3166.41400729</v>
      </c>
      <c r="P63" s="1" t="s">
        <v>817</v>
      </c>
      <c r="Q63" s="1">
        <v>188921</v>
      </c>
      <c r="R63" s="1">
        <v>2133106</v>
      </c>
      <c r="S63" s="1" t="s">
        <v>816</v>
      </c>
      <c r="T63" s="1" t="s">
        <v>818</v>
      </c>
      <c r="U63" s="1" t="s">
        <v>114</v>
      </c>
      <c r="V63" s="2">
        <v>100</v>
      </c>
      <c r="Y63" s="1" t="s">
        <v>819</v>
      </c>
      <c r="AA63" s="1" t="s">
        <v>116</v>
      </c>
      <c r="AB63" s="1" t="s">
        <v>117</v>
      </c>
      <c r="AC63" s="1" t="s">
        <v>820</v>
      </c>
      <c r="AD63" s="1" t="s">
        <v>119</v>
      </c>
      <c r="AE63" s="1" t="s">
        <v>120</v>
      </c>
      <c r="AF63" s="1" t="s">
        <v>121</v>
      </c>
      <c r="AG63" s="1" t="s">
        <v>122</v>
      </c>
      <c r="AH63" s="1" t="s">
        <v>123</v>
      </c>
      <c r="AI63" s="1" t="s">
        <v>821</v>
      </c>
      <c r="AJ63" s="1" t="s">
        <v>822</v>
      </c>
      <c r="AL63" s="1" t="s">
        <v>823</v>
      </c>
      <c r="AM63" s="1">
        <v>0</v>
      </c>
      <c r="AN63" s="2">
        <v>0</v>
      </c>
      <c r="AO63" s="1" t="s">
        <v>824</v>
      </c>
      <c r="AQ63" s="1" t="s">
        <v>825</v>
      </c>
      <c r="AR63" s="1" t="s">
        <v>826</v>
      </c>
      <c r="AS63" s="1" t="s">
        <v>116</v>
      </c>
      <c r="AT63" s="1" t="s">
        <v>117</v>
      </c>
      <c r="AU63" s="1" t="s">
        <v>129</v>
      </c>
      <c r="AV63" s="3" t="s">
        <v>827</v>
      </c>
      <c r="AX63" s="1" t="s">
        <v>131</v>
      </c>
      <c r="BA63" s="1" t="s">
        <v>133</v>
      </c>
      <c r="BD63" s="1" t="s">
        <v>828</v>
      </c>
      <c r="BE63" s="4">
        <v>42534</v>
      </c>
      <c r="BF63" s="1" t="s">
        <v>137</v>
      </c>
      <c r="BG63" s="2">
        <v>9.1890000000000001</v>
      </c>
      <c r="BH63" s="2">
        <v>0</v>
      </c>
      <c r="BI63" s="2">
        <v>400273</v>
      </c>
      <c r="BJ63" s="2">
        <v>400272.84</v>
      </c>
      <c r="BK63" s="2">
        <v>0</v>
      </c>
      <c r="BL63" s="1" t="s">
        <v>120</v>
      </c>
      <c r="BM63" s="1" t="s">
        <v>158</v>
      </c>
      <c r="BP63" s="1" t="s">
        <v>141</v>
      </c>
      <c r="BQ63" s="1" t="s">
        <v>114</v>
      </c>
      <c r="BR63" s="1">
        <v>0</v>
      </c>
      <c r="BS63" s="1">
        <v>0</v>
      </c>
      <c r="BU63" s="1" t="s">
        <v>159</v>
      </c>
      <c r="BX63" s="1">
        <v>0</v>
      </c>
      <c r="BY63" s="1">
        <v>0</v>
      </c>
      <c r="BZ63" s="2">
        <v>0</v>
      </c>
      <c r="CA63" s="1" t="s">
        <v>145</v>
      </c>
      <c r="CB63" s="4">
        <v>37134</v>
      </c>
      <c r="CC63" s="1" t="s">
        <v>146</v>
      </c>
      <c r="CD63" s="1">
        <v>2019</v>
      </c>
      <c r="CE63" s="2">
        <v>0</v>
      </c>
      <c r="CF63" s="2">
        <v>0</v>
      </c>
      <c r="CG63" s="2">
        <v>0</v>
      </c>
      <c r="CH63" s="2">
        <v>0</v>
      </c>
      <c r="CI63" s="2">
        <v>0</v>
      </c>
      <c r="CJ63" s="2">
        <v>0</v>
      </c>
      <c r="CK63" s="2">
        <v>0</v>
      </c>
      <c r="CL63" s="2">
        <v>0</v>
      </c>
      <c r="CM63" s="2">
        <v>0</v>
      </c>
      <c r="CN63" s="2">
        <v>0</v>
      </c>
      <c r="CO63" s="2">
        <v>0</v>
      </c>
      <c r="CP63" s="1">
        <v>2018</v>
      </c>
      <c r="CQ63" s="6">
        <v>0</v>
      </c>
      <c r="CR63" s="6">
        <v>0</v>
      </c>
      <c r="CS63" s="6">
        <v>0</v>
      </c>
      <c r="CT63" s="6">
        <v>0</v>
      </c>
      <c r="CU63" s="6">
        <v>1020</v>
      </c>
      <c r="CV63" s="6">
        <v>137835</v>
      </c>
      <c r="CW63" s="6">
        <v>137835</v>
      </c>
      <c r="CX63" s="6">
        <v>136815</v>
      </c>
      <c r="CY63" s="6">
        <v>1020</v>
      </c>
      <c r="CZ63" s="6">
        <v>0</v>
      </c>
      <c r="DA63" s="6">
        <v>1020</v>
      </c>
      <c r="DB63" s="1">
        <v>0</v>
      </c>
      <c r="DC63" s="1">
        <v>0</v>
      </c>
      <c r="DF63" s="2">
        <v>0</v>
      </c>
      <c r="DG63" s="2">
        <v>4.2904562764799996</v>
      </c>
      <c r="DH63">
        <f t="shared" si="13"/>
        <v>5.6599999999999998E-2</v>
      </c>
      <c r="DI63" s="6">
        <f t="shared" si="12"/>
        <v>0.34435261707988979</v>
      </c>
      <c r="DJ63" s="5">
        <f t="shared" si="7"/>
        <v>64356.84414719999</v>
      </c>
      <c r="DK63" s="5">
        <f t="shared" si="8"/>
        <v>1.5</v>
      </c>
      <c r="DL63" s="10">
        <f t="shared" si="9"/>
        <v>280338.41310520313</v>
      </c>
      <c r="DM63">
        <f>COUNTIF('Impacted Properties'!$A$1:$A$30,Export_Output_Red_A_3!R63)</f>
        <v>0</v>
      </c>
      <c r="DN63" s="10">
        <f t="shared" si="10"/>
        <v>67000</v>
      </c>
      <c r="DO63" s="10">
        <f t="shared" si="11"/>
        <v>347400</v>
      </c>
    </row>
    <row r="64" spans="1:119" ht="28.8" x14ac:dyDescent="0.3">
      <c r="A64" s="1">
        <v>189096</v>
      </c>
      <c r="B64" s="2">
        <v>2509295</v>
      </c>
      <c r="C64" s="1" t="s">
        <v>829</v>
      </c>
      <c r="H64" s="2">
        <v>476182.438532</v>
      </c>
      <c r="I64" s="2">
        <v>2779.5371210899998</v>
      </c>
      <c r="J64" s="2">
        <v>474795.70898400003</v>
      </c>
      <c r="K64" s="2">
        <v>2774.3281408299999</v>
      </c>
      <c r="P64" s="1" t="s">
        <v>830</v>
      </c>
      <c r="Q64" s="1">
        <v>203182</v>
      </c>
      <c r="R64" s="1">
        <v>2509295</v>
      </c>
      <c r="S64" s="1" t="s">
        <v>829</v>
      </c>
      <c r="T64" s="1" t="s">
        <v>831</v>
      </c>
      <c r="U64" s="1" t="s">
        <v>114</v>
      </c>
      <c r="V64" s="2">
        <v>100</v>
      </c>
      <c r="Y64" s="1" t="s">
        <v>832</v>
      </c>
      <c r="AA64" s="1" t="s">
        <v>116</v>
      </c>
      <c r="AB64" s="1" t="s">
        <v>117</v>
      </c>
      <c r="AC64" s="1" t="s">
        <v>833</v>
      </c>
      <c r="AD64" s="1" t="s">
        <v>119</v>
      </c>
      <c r="AE64" s="1" t="s">
        <v>120</v>
      </c>
      <c r="AF64" s="1" t="s">
        <v>121</v>
      </c>
      <c r="AG64" s="1" t="s">
        <v>122</v>
      </c>
      <c r="AH64" s="1" t="s">
        <v>123</v>
      </c>
      <c r="AI64" s="1" t="s">
        <v>834</v>
      </c>
      <c r="AJ64" s="1" t="s">
        <v>835</v>
      </c>
      <c r="AM64" s="1">
        <v>0</v>
      </c>
      <c r="AN64" s="2">
        <v>0</v>
      </c>
      <c r="AO64" s="1" t="s">
        <v>836</v>
      </c>
      <c r="AQ64" s="1" t="s">
        <v>837</v>
      </c>
      <c r="AS64" s="1" t="s">
        <v>116</v>
      </c>
      <c r="AT64" s="1" t="s">
        <v>117</v>
      </c>
      <c r="AU64" s="1" t="s">
        <v>129</v>
      </c>
      <c r="AV64" s="3" t="s">
        <v>838</v>
      </c>
      <c r="AX64" s="1" t="s">
        <v>131</v>
      </c>
      <c r="BA64" s="1" t="s">
        <v>133</v>
      </c>
      <c r="BD64" s="1" t="s">
        <v>839</v>
      </c>
      <c r="BE64" s="4">
        <v>40539</v>
      </c>
      <c r="BF64" s="1" t="s">
        <v>515</v>
      </c>
      <c r="BG64" s="2">
        <v>10.912100000000001</v>
      </c>
      <c r="BH64" s="2">
        <v>0</v>
      </c>
      <c r="BI64" s="2">
        <v>475331.08</v>
      </c>
      <c r="BJ64" s="2">
        <v>475331.08</v>
      </c>
      <c r="BK64" s="2">
        <v>0</v>
      </c>
      <c r="BL64" s="1" t="s">
        <v>120</v>
      </c>
      <c r="BM64" s="1" t="s">
        <v>840</v>
      </c>
      <c r="BP64" s="1" t="s">
        <v>141</v>
      </c>
      <c r="BQ64" s="1" t="s">
        <v>114</v>
      </c>
      <c r="BR64" s="1">
        <v>0</v>
      </c>
      <c r="BS64" s="1">
        <v>0</v>
      </c>
      <c r="BU64" s="1" t="s">
        <v>159</v>
      </c>
      <c r="BX64" s="1">
        <v>0</v>
      </c>
      <c r="BY64" s="1">
        <v>0</v>
      </c>
      <c r="BZ64" s="2">
        <v>0</v>
      </c>
      <c r="CA64" s="1" t="s">
        <v>145</v>
      </c>
      <c r="CB64" s="4">
        <v>37581</v>
      </c>
      <c r="CC64" s="1" t="s">
        <v>146</v>
      </c>
      <c r="CD64" s="1">
        <v>2019</v>
      </c>
      <c r="CE64" s="2">
        <v>0</v>
      </c>
      <c r="CF64" s="2">
        <v>0</v>
      </c>
      <c r="CG64" s="2">
        <v>0</v>
      </c>
      <c r="CH64" s="2">
        <v>0</v>
      </c>
      <c r="CI64" s="2">
        <v>0</v>
      </c>
      <c r="CJ64" s="2">
        <v>0</v>
      </c>
      <c r="CK64" s="2">
        <v>0</v>
      </c>
      <c r="CL64" s="2">
        <v>0</v>
      </c>
      <c r="CM64" s="2">
        <v>0</v>
      </c>
      <c r="CN64" s="2">
        <v>0</v>
      </c>
      <c r="CO64" s="2">
        <v>0</v>
      </c>
      <c r="CP64" s="1">
        <v>2018</v>
      </c>
      <c r="CQ64" s="6">
        <v>0</v>
      </c>
      <c r="CR64" s="6">
        <v>39024</v>
      </c>
      <c r="CS64" s="6">
        <v>0</v>
      </c>
      <c r="CT64" s="6">
        <v>15000</v>
      </c>
      <c r="CU64" s="6">
        <v>1100</v>
      </c>
      <c r="CV64" s="6">
        <v>148682</v>
      </c>
      <c r="CW64" s="6">
        <v>202706</v>
      </c>
      <c r="CX64" s="6">
        <v>147582</v>
      </c>
      <c r="CY64" s="6">
        <v>55124</v>
      </c>
      <c r="CZ64" s="6">
        <v>0</v>
      </c>
      <c r="DA64" s="6">
        <v>55124</v>
      </c>
      <c r="DB64" s="1">
        <v>2002</v>
      </c>
      <c r="DC64" s="1">
        <v>2120658</v>
      </c>
      <c r="DD64" s="1" t="s">
        <v>123</v>
      </c>
      <c r="DE64" s="1" t="s">
        <v>841</v>
      </c>
      <c r="DF64" s="2">
        <v>11.75</v>
      </c>
      <c r="DG64" s="2">
        <v>2.5788788287100002</v>
      </c>
      <c r="DH64">
        <f t="shared" si="13"/>
        <v>2.86E-2</v>
      </c>
      <c r="DI64" s="6">
        <f t="shared" si="12"/>
        <v>0.34435366608049278</v>
      </c>
      <c r="DJ64" s="5">
        <f t="shared" si="7"/>
        <v>38683.300271141648</v>
      </c>
      <c r="DK64" s="5">
        <f t="shared" si="8"/>
        <v>1.5</v>
      </c>
      <c r="DL64" s="10">
        <f t="shared" si="9"/>
        <v>168503.94266791141</v>
      </c>
      <c r="DM64">
        <f>COUNTIF('Impacted Properties'!$A$1:$A$30,Export_Output_Red_A_3!R64)</f>
        <v>0</v>
      </c>
      <c r="DN64" s="10">
        <f t="shared" si="10"/>
        <v>67000</v>
      </c>
      <c r="DO64" s="10">
        <f t="shared" si="11"/>
        <v>235600</v>
      </c>
    </row>
    <row r="65" spans="1:119" x14ac:dyDescent="0.3">
      <c r="A65" s="1">
        <v>212017</v>
      </c>
      <c r="B65" s="2">
        <v>2509561</v>
      </c>
      <c r="C65" s="1" t="s">
        <v>842</v>
      </c>
      <c r="H65" s="2">
        <v>6032878.73013</v>
      </c>
      <c r="I65" s="2">
        <v>10155.946872799999</v>
      </c>
      <c r="J65" s="2">
        <v>5904586.6425799998</v>
      </c>
      <c r="K65" s="2">
        <v>10113.0781957</v>
      </c>
      <c r="P65" s="1" t="s">
        <v>843</v>
      </c>
      <c r="Q65" s="1">
        <v>203211</v>
      </c>
      <c r="R65" s="1">
        <v>2509561</v>
      </c>
      <c r="S65" s="1" t="s">
        <v>842</v>
      </c>
      <c r="T65" s="1" t="s">
        <v>644</v>
      </c>
      <c r="U65" s="1" t="s">
        <v>114</v>
      </c>
      <c r="V65" s="2">
        <v>100</v>
      </c>
      <c r="Y65" s="1" t="s">
        <v>645</v>
      </c>
      <c r="AA65" s="1" t="s">
        <v>444</v>
      </c>
      <c r="AB65" s="1" t="s">
        <v>117</v>
      </c>
      <c r="AC65" s="1" t="s">
        <v>646</v>
      </c>
      <c r="AD65" s="1" t="s">
        <v>119</v>
      </c>
      <c r="AE65" s="1" t="s">
        <v>844</v>
      </c>
      <c r="AF65" s="1" t="s">
        <v>845</v>
      </c>
      <c r="AG65" s="1" t="s">
        <v>846</v>
      </c>
      <c r="AI65" s="1" t="s">
        <v>847</v>
      </c>
      <c r="AJ65" s="1" t="s">
        <v>848</v>
      </c>
      <c r="AM65" s="1">
        <v>0</v>
      </c>
      <c r="AN65" s="2">
        <v>0</v>
      </c>
      <c r="AW65" s="1" t="s">
        <v>183</v>
      </c>
      <c r="AX65" s="1" t="s">
        <v>131</v>
      </c>
      <c r="BA65" s="1" t="s">
        <v>184</v>
      </c>
      <c r="BD65" s="1" t="s">
        <v>649</v>
      </c>
      <c r="BE65" s="4">
        <v>42550</v>
      </c>
      <c r="BF65" s="1" t="s">
        <v>515</v>
      </c>
      <c r="BG65" s="2">
        <v>133.49449999999999</v>
      </c>
      <c r="BH65" s="2">
        <v>0</v>
      </c>
      <c r="BI65" s="2">
        <v>5815020.4199999999</v>
      </c>
      <c r="BJ65" s="2">
        <v>5815020.4199999999</v>
      </c>
      <c r="BK65" s="2">
        <v>0</v>
      </c>
      <c r="BL65" s="1" t="s">
        <v>844</v>
      </c>
      <c r="BM65" s="1" t="s">
        <v>217</v>
      </c>
      <c r="BP65" s="1" t="s">
        <v>141</v>
      </c>
      <c r="BQ65" s="1" t="s">
        <v>114</v>
      </c>
      <c r="BR65" s="1">
        <v>0</v>
      </c>
      <c r="BS65" s="1">
        <v>0</v>
      </c>
      <c r="BT65" s="1" t="s">
        <v>849</v>
      </c>
      <c r="BU65" s="1" t="s">
        <v>159</v>
      </c>
      <c r="BX65" s="1">
        <v>0</v>
      </c>
      <c r="BY65" s="1">
        <v>0</v>
      </c>
      <c r="BZ65" s="2">
        <v>0</v>
      </c>
      <c r="CA65" s="1" t="s">
        <v>145</v>
      </c>
      <c r="CB65" s="4">
        <v>37586</v>
      </c>
      <c r="CC65" s="1" t="s">
        <v>146</v>
      </c>
      <c r="CD65" s="1">
        <v>2019</v>
      </c>
      <c r="CE65" s="2">
        <v>0</v>
      </c>
      <c r="CF65" s="2">
        <v>0</v>
      </c>
      <c r="CG65" s="2">
        <v>0</v>
      </c>
      <c r="CH65" s="2">
        <v>0</v>
      </c>
      <c r="CI65" s="2">
        <v>0</v>
      </c>
      <c r="CJ65" s="2">
        <v>0</v>
      </c>
      <c r="CK65" s="2">
        <v>0</v>
      </c>
      <c r="CL65" s="2">
        <v>0</v>
      </c>
      <c r="CM65" s="2">
        <v>0</v>
      </c>
      <c r="CN65" s="2">
        <v>0</v>
      </c>
      <c r="CO65" s="2">
        <v>0</v>
      </c>
      <c r="CP65" s="1">
        <v>2018</v>
      </c>
      <c r="CQ65" s="6">
        <v>0</v>
      </c>
      <c r="CR65" s="6">
        <v>1757</v>
      </c>
      <c r="CS65" s="6">
        <v>0</v>
      </c>
      <c r="CT65" s="6">
        <v>0</v>
      </c>
      <c r="CU65" s="6">
        <v>14818</v>
      </c>
      <c r="CV65" s="6">
        <v>2669890</v>
      </c>
      <c r="CW65" s="6">
        <v>2671647</v>
      </c>
      <c r="CX65" s="6">
        <v>2655072</v>
      </c>
      <c r="CY65" s="6">
        <v>16575</v>
      </c>
      <c r="CZ65" s="6">
        <v>0</v>
      </c>
      <c r="DA65" s="6">
        <v>16575</v>
      </c>
      <c r="DB65" s="1">
        <v>2003</v>
      </c>
      <c r="DC65" s="1">
        <v>2122105</v>
      </c>
      <c r="DE65" s="1" t="s">
        <v>847</v>
      </c>
      <c r="DF65" s="2">
        <v>134.6464</v>
      </c>
      <c r="DG65" s="2">
        <v>20.771731027800001</v>
      </c>
      <c r="DH65">
        <f t="shared" si="13"/>
        <v>1.89E-2</v>
      </c>
      <c r="DI65" s="6">
        <f t="shared" si="12"/>
        <v>0.4591368227731864</v>
      </c>
      <c r="DJ65" s="5">
        <f t="shared" si="7"/>
        <v>415434.62055599998</v>
      </c>
      <c r="DK65" s="5">
        <f t="shared" si="8"/>
        <v>1.5</v>
      </c>
      <c r="DL65" s="10">
        <f t="shared" si="9"/>
        <v>1357224.9053564521</v>
      </c>
      <c r="DM65">
        <f>COUNTIF('Impacted Properties'!$A$1:$A$30,Export_Output_Red_A_3!R65)</f>
        <v>0</v>
      </c>
      <c r="DN65" s="10">
        <f t="shared" si="10"/>
        <v>67000</v>
      </c>
      <c r="DO65" s="10">
        <f t="shared" si="11"/>
        <v>1424300</v>
      </c>
    </row>
    <row r="66" spans="1:119" ht="28.8" x14ac:dyDescent="0.3">
      <c r="A66" s="1">
        <v>72979</v>
      </c>
      <c r="B66" s="2">
        <v>2509579</v>
      </c>
      <c r="C66" s="1" t="s">
        <v>850</v>
      </c>
      <c r="H66" s="2">
        <v>525954.53493700002</v>
      </c>
      <c r="I66" s="2">
        <v>3018.5800774499999</v>
      </c>
      <c r="J66" s="2">
        <v>511134.18945300003</v>
      </c>
      <c r="K66" s="2">
        <v>2973.9540564499998</v>
      </c>
      <c r="P66" s="1" t="s">
        <v>851</v>
      </c>
      <c r="Q66" s="1">
        <v>203219</v>
      </c>
      <c r="R66" s="1">
        <v>2509579</v>
      </c>
      <c r="S66" s="1" t="s">
        <v>850</v>
      </c>
      <c r="T66" s="1" t="s">
        <v>852</v>
      </c>
      <c r="U66" s="1" t="s">
        <v>114</v>
      </c>
      <c r="V66" s="2">
        <v>100</v>
      </c>
      <c r="Y66" s="1" t="s">
        <v>853</v>
      </c>
      <c r="AA66" s="1" t="s">
        <v>116</v>
      </c>
      <c r="AB66" s="1" t="s">
        <v>117</v>
      </c>
      <c r="AC66" s="1" t="s">
        <v>854</v>
      </c>
      <c r="AD66" s="1" t="s">
        <v>119</v>
      </c>
      <c r="AE66" s="1" t="s">
        <v>635</v>
      </c>
      <c r="AF66" s="1" t="s">
        <v>636</v>
      </c>
      <c r="AG66" s="1" t="s">
        <v>637</v>
      </c>
      <c r="AH66" s="1" t="s">
        <v>194</v>
      </c>
      <c r="AI66" s="1" t="s">
        <v>855</v>
      </c>
      <c r="AJ66" s="1" t="s">
        <v>856</v>
      </c>
      <c r="AL66" s="1" t="s">
        <v>126</v>
      </c>
      <c r="AM66" s="1">
        <v>0</v>
      </c>
      <c r="AN66" s="2">
        <v>0</v>
      </c>
      <c r="AO66" s="1" t="s">
        <v>857</v>
      </c>
      <c r="AQ66" s="1" t="s">
        <v>837</v>
      </c>
      <c r="AS66" s="1" t="s">
        <v>116</v>
      </c>
      <c r="AT66" s="1" t="s">
        <v>117</v>
      </c>
      <c r="AU66" s="1" t="s">
        <v>129</v>
      </c>
      <c r="AV66" s="3" t="s">
        <v>858</v>
      </c>
      <c r="AX66" s="1" t="s">
        <v>131</v>
      </c>
      <c r="AZ66" s="1" t="s">
        <v>132</v>
      </c>
      <c r="BA66" s="1" t="s">
        <v>133</v>
      </c>
      <c r="BG66" s="2">
        <v>11.6988</v>
      </c>
      <c r="BH66" s="2">
        <v>0</v>
      </c>
      <c r="BI66" s="2">
        <v>509599.73</v>
      </c>
      <c r="BJ66" s="2">
        <v>509599.73</v>
      </c>
      <c r="BK66" s="2">
        <v>2134</v>
      </c>
      <c r="BL66" s="1" t="s">
        <v>781</v>
      </c>
      <c r="BM66" s="1" t="s">
        <v>139</v>
      </c>
      <c r="BN66" s="1" t="s">
        <v>859</v>
      </c>
      <c r="BP66" s="1" t="s">
        <v>141</v>
      </c>
      <c r="BQ66" s="1" t="s">
        <v>114</v>
      </c>
      <c r="BR66" s="1">
        <v>1990</v>
      </c>
      <c r="BS66" s="1">
        <v>1985</v>
      </c>
      <c r="BU66" s="1" t="s">
        <v>171</v>
      </c>
      <c r="BV66" s="1" t="s">
        <v>265</v>
      </c>
      <c r="BW66" s="1" t="s">
        <v>179</v>
      </c>
      <c r="BX66" s="1">
        <v>1</v>
      </c>
      <c r="BY66" s="1">
        <v>0</v>
      </c>
      <c r="BZ66" s="2">
        <v>100</v>
      </c>
      <c r="CA66" s="1" t="s">
        <v>145</v>
      </c>
      <c r="CB66" s="4">
        <v>37586</v>
      </c>
      <c r="CC66" s="1" t="s">
        <v>146</v>
      </c>
      <c r="CD66" s="1">
        <v>2019</v>
      </c>
      <c r="CE66" s="2">
        <v>0</v>
      </c>
      <c r="CF66" s="2">
        <v>0</v>
      </c>
      <c r="CG66" s="2">
        <v>0</v>
      </c>
      <c r="CH66" s="2">
        <v>0</v>
      </c>
      <c r="CI66" s="2">
        <v>0</v>
      </c>
      <c r="CJ66" s="2">
        <v>0</v>
      </c>
      <c r="CK66" s="2">
        <v>0</v>
      </c>
      <c r="CL66" s="2">
        <v>0</v>
      </c>
      <c r="CM66" s="2">
        <v>0</v>
      </c>
      <c r="CN66" s="2">
        <v>0</v>
      </c>
      <c r="CO66" s="2">
        <v>0</v>
      </c>
      <c r="CP66" s="1">
        <v>2018</v>
      </c>
      <c r="CQ66" s="6">
        <v>215013</v>
      </c>
      <c r="CR66" s="6">
        <v>41528</v>
      </c>
      <c r="CS66" s="6">
        <v>11000</v>
      </c>
      <c r="CT66" s="6">
        <v>0</v>
      </c>
      <c r="CU66" s="6">
        <v>1476</v>
      </c>
      <c r="CV66" s="6">
        <v>117687</v>
      </c>
      <c r="CW66" s="6">
        <v>385228</v>
      </c>
      <c r="CX66" s="6">
        <v>116211</v>
      </c>
      <c r="CY66" s="6">
        <v>269017</v>
      </c>
      <c r="CZ66" s="6">
        <v>8817</v>
      </c>
      <c r="DA66" s="6">
        <v>260200</v>
      </c>
      <c r="DB66" s="1">
        <v>2003</v>
      </c>
      <c r="DC66" s="1">
        <v>2122325</v>
      </c>
      <c r="DD66" s="1" t="s">
        <v>194</v>
      </c>
      <c r="DE66" s="1" t="s">
        <v>855</v>
      </c>
      <c r="DF66" s="2">
        <v>12.076000000000001</v>
      </c>
      <c r="DG66" s="2">
        <v>2.1039393302399998</v>
      </c>
      <c r="DH66">
        <f t="shared" si="13"/>
        <v>2.18E-2</v>
      </c>
      <c r="DI66" s="6">
        <f t="shared" si="12"/>
        <v>0.25252564399906569</v>
      </c>
      <c r="DJ66" s="5">
        <f t="shared" si="7"/>
        <v>23143.368510274351</v>
      </c>
      <c r="DK66" s="5">
        <f t="shared" si="8"/>
        <v>1.5</v>
      </c>
      <c r="DL66" s="10">
        <f t="shared" si="9"/>
        <v>137471.3958378816</v>
      </c>
      <c r="DM66">
        <f>COUNTIF('Impacted Properties'!$A$1:$A$30,Export_Output_Red_A_3!R66)</f>
        <v>1</v>
      </c>
      <c r="DN66" s="10">
        <f t="shared" si="10"/>
        <v>67000</v>
      </c>
      <c r="DO66" s="10">
        <f t="shared" si="11"/>
        <v>0</v>
      </c>
    </row>
    <row r="67" spans="1:119" ht="28.8" x14ac:dyDescent="0.3">
      <c r="A67" s="1">
        <v>326295</v>
      </c>
      <c r="B67" s="2">
        <v>2516953</v>
      </c>
      <c r="C67" s="1" t="s">
        <v>860</v>
      </c>
      <c r="H67" s="2">
        <v>369237.37311699998</v>
      </c>
      <c r="I67" s="2">
        <v>3022.3464807199998</v>
      </c>
      <c r="J67" s="2">
        <v>376216.117188</v>
      </c>
      <c r="K67" s="2">
        <v>3055.5612565400002</v>
      </c>
      <c r="P67" s="1" t="s">
        <v>861</v>
      </c>
      <c r="Q67" s="1">
        <v>207230</v>
      </c>
      <c r="R67" s="1">
        <v>2516953</v>
      </c>
      <c r="S67" s="1" t="s">
        <v>860</v>
      </c>
      <c r="T67" s="1" t="s">
        <v>862</v>
      </c>
      <c r="U67" s="1" t="s">
        <v>114</v>
      </c>
      <c r="V67" s="2">
        <v>100</v>
      </c>
      <c r="X67" s="1" t="s">
        <v>863</v>
      </c>
      <c r="Y67" s="1" t="s">
        <v>864</v>
      </c>
      <c r="AA67" s="1" t="s">
        <v>457</v>
      </c>
      <c r="AB67" s="1" t="s">
        <v>117</v>
      </c>
      <c r="AC67" s="1" t="s">
        <v>865</v>
      </c>
      <c r="AD67" s="1" t="s">
        <v>119</v>
      </c>
      <c r="AE67" s="1" t="s">
        <v>120</v>
      </c>
      <c r="AF67" s="1" t="s">
        <v>121</v>
      </c>
      <c r="AG67" s="1" t="s">
        <v>122</v>
      </c>
      <c r="AH67" s="1" t="s">
        <v>123</v>
      </c>
      <c r="AI67" s="1" t="s">
        <v>866</v>
      </c>
      <c r="AJ67" s="1" t="s">
        <v>867</v>
      </c>
      <c r="AL67" s="1" t="s">
        <v>126</v>
      </c>
      <c r="AM67" s="1">
        <v>0</v>
      </c>
      <c r="AN67" s="2">
        <v>0</v>
      </c>
      <c r="AQ67" s="1" t="s">
        <v>128</v>
      </c>
      <c r="AS67" s="1" t="s">
        <v>116</v>
      </c>
      <c r="AT67" s="1" t="s">
        <v>117</v>
      </c>
      <c r="AU67" s="1" t="s">
        <v>129</v>
      </c>
      <c r="AV67" s="3" t="s">
        <v>868</v>
      </c>
      <c r="AX67" s="1" t="s">
        <v>131</v>
      </c>
      <c r="BA67" s="1" t="s">
        <v>133</v>
      </c>
      <c r="BG67" s="2">
        <v>8.5609999999999999</v>
      </c>
      <c r="BH67" s="2">
        <v>0</v>
      </c>
      <c r="BI67" s="2">
        <v>372917.16</v>
      </c>
      <c r="BJ67" s="2">
        <v>372917.16</v>
      </c>
      <c r="BK67" s="2">
        <v>0</v>
      </c>
      <c r="BL67" s="1" t="s">
        <v>120</v>
      </c>
      <c r="BM67" s="1" t="s">
        <v>158</v>
      </c>
      <c r="BP67" s="1" t="s">
        <v>141</v>
      </c>
      <c r="BQ67" s="1" t="s">
        <v>114</v>
      </c>
      <c r="BR67" s="1">
        <v>0</v>
      </c>
      <c r="BS67" s="1">
        <v>0</v>
      </c>
      <c r="BU67" s="1" t="s">
        <v>142</v>
      </c>
      <c r="BX67" s="1">
        <v>0</v>
      </c>
      <c r="BY67" s="1">
        <v>0</v>
      </c>
      <c r="BZ67" s="2">
        <v>0</v>
      </c>
      <c r="CA67" s="1" t="s">
        <v>145</v>
      </c>
      <c r="CB67" s="4">
        <v>37671</v>
      </c>
      <c r="CC67" s="1" t="s">
        <v>146</v>
      </c>
      <c r="CD67" s="1">
        <v>2019</v>
      </c>
      <c r="CE67" s="2">
        <v>0</v>
      </c>
      <c r="CF67" s="2">
        <v>0</v>
      </c>
      <c r="CG67" s="2">
        <v>0</v>
      </c>
      <c r="CH67" s="2">
        <v>0</v>
      </c>
      <c r="CI67" s="2">
        <v>0</v>
      </c>
      <c r="CJ67" s="2">
        <v>0</v>
      </c>
      <c r="CK67" s="2">
        <v>0</v>
      </c>
      <c r="CL67" s="2">
        <v>0</v>
      </c>
      <c r="CM67" s="2">
        <v>0</v>
      </c>
      <c r="CN67" s="2">
        <v>0</v>
      </c>
      <c r="CO67" s="2">
        <v>0</v>
      </c>
      <c r="CP67" s="1">
        <v>2018</v>
      </c>
      <c r="CQ67" s="6">
        <v>0</v>
      </c>
      <c r="CR67" s="6">
        <v>0</v>
      </c>
      <c r="CS67" s="6">
        <v>0</v>
      </c>
      <c r="CT67" s="6">
        <v>0</v>
      </c>
      <c r="CU67" s="6">
        <v>676</v>
      </c>
      <c r="CV67" s="6">
        <v>128415</v>
      </c>
      <c r="CW67" s="6">
        <v>128415</v>
      </c>
      <c r="CX67" s="6">
        <v>127739</v>
      </c>
      <c r="CY67" s="6">
        <v>676</v>
      </c>
      <c r="CZ67" s="6">
        <v>0</v>
      </c>
      <c r="DA67" s="6">
        <v>676</v>
      </c>
      <c r="DB67" s="1">
        <v>0</v>
      </c>
      <c r="DC67" s="1">
        <v>0</v>
      </c>
      <c r="DF67" s="2">
        <v>0</v>
      </c>
      <c r="DG67" s="2">
        <v>0.301219314726</v>
      </c>
      <c r="DH67">
        <f t="shared" ref="DH67:DH101" si="14">ROUND(DG67/(BJ67/5280),4)</f>
        <v>4.3E-3</v>
      </c>
      <c r="DI67" s="6">
        <f t="shared" ref="DI67:DI101" si="15">(CW67-(CQ67+CR67))/BJ67</f>
        <v>0.34435261707988984</v>
      </c>
      <c r="DJ67" s="5">
        <f t="shared" si="7"/>
        <v>4518.2897208900004</v>
      </c>
      <c r="DK67" s="5">
        <f t="shared" si="8"/>
        <v>1.5</v>
      </c>
      <c r="DL67" s="10">
        <f t="shared" si="9"/>
        <v>19681.670024196839</v>
      </c>
      <c r="DM67">
        <f>COUNTIF('Impacted Properties'!$A$1:$A$30,Export_Output_Red_A_3!R67)</f>
        <v>0</v>
      </c>
      <c r="DN67" s="10">
        <f t="shared" si="10"/>
        <v>67000</v>
      </c>
      <c r="DO67" s="10">
        <f t="shared" si="11"/>
        <v>86700</v>
      </c>
    </row>
    <row r="68" spans="1:119" ht="28.8" x14ac:dyDescent="0.3">
      <c r="A68" s="1">
        <v>146660</v>
      </c>
      <c r="B68" s="2">
        <v>2542684</v>
      </c>
      <c r="C68" s="1" t="s">
        <v>869</v>
      </c>
      <c r="D68" s="4">
        <v>39005</v>
      </c>
      <c r="H68" s="2">
        <v>220235.08334099999</v>
      </c>
      <c r="I68" s="2">
        <v>2050.1712938700002</v>
      </c>
      <c r="J68" s="2">
        <v>222425.755859</v>
      </c>
      <c r="K68" s="2">
        <v>2058.4771911600001</v>
      </c>
      <c r="P68" s="1" t="s">
        <v>870</v>
      </c>
      <c r="Q68" s="1">
        <v>219901</v>
      </c>
      <c r="R68" s="1">
        <v>2542684</v>
      </c>
      <c r="S68" s="1" t="s">
        <v>869</v>
      </c>
      <c r="T68" s="1" t="s">
        <v>871</v>
      </c>
      <c r="U68" s="1" t="s">
        <v>114</v>
      </c>
      <c r="V68" s="2">
        <v>100</v>
      </c>
      <c r="Y68" s="1" t="s">
        <v>872</v>
      </c>
      <c r="AA68" s="1" t="s">
        <v>176</v>
      </c>
      <c r="AB68" s="1" t="s">
        <v>117</v>
      </c>
      <c r="AC68" s="1" t="s">
        <v>873</v>
      </c>
      <c r="AD68" s="1" t="s">
        <v>119</v>
      </c>
      <c r="AE68" s="1" t="s">
        <v>240</v>
      </c>
      <c r="AF68" s="1" t="s">
        <v>241</v>
      </c>
      <c r="AG68" s="1" t="s">
        <v>242</v>
      </c>
      <c r="AH68" s="1" t="s">
        <v>143</v>
      </c>
      <c r="AI68" s="1" t="s">
        <v>874</v>
      </c>
      <c r="AJ68" s="1" t="s">
        <v>875</v>
      </c>
      <c r="AL68" s="1" t="s">
        <v>244</v>
      </c>
      <c r="AM68" s="1">
        <v>0</v>
      </c>
      <c r="AN68" s="2">
        <v>0</v>
      </c>
      <c r="AO68" s="1" t="s">
        <v>876</v>
      </c>
      <c r="AP68" s="1" t="s">
        <v>246</v>
      </c>
      <c r="AQ68" s="1" t="s">
        <v>247</v>
      </c>
      <c r="AR68" s="1" t="s">
        <v>248</v>
      </c>
      <c r="AS68" s="1" t="s">
        <v>176</v>
      </c>
      <c r="AT68" s="1" t="s">
        <v>117</v>
      </c>
      <c r="AU68" s="1" t="s">
        <v>249</v>
      </c>
      <c r="AV68" s="3" t="s">
        <v>877</v>
      </c>
      <c r="AW68" s="1" t="s">
        <v>700</v>
      </c>
      <c r="AX68" s="1" t="s">
        <v>197</v>
      </c>
      <c r="AY68" s="1" t="s">
        <v>701</v>
      </c>
      <c r="BA68" s="1" t="s">
        <v>702</v>
      </c>
      <c r="BD68" s="1" t="s">
        <v>878</v>
      </c>
      <c r="BE68" s="4">
        <v>42436</v>
      </c>
      <c r="BF68" s="1" t="s">
        <v>515</v>
      </c>
      <c r="BG68" s="2">
        <v>5</v>
      </c>
      <c r="BH68" s="2">
        <v>0</v>
      </c>
      <c r="BI68" s="2">
        <v>217800</v>
      </c>
      <c r="BJ68" s="2">
        <v>217800</v>
      </c>
      <c r="BK68" s="2">
        <v>2339</v>
      </c>
      <c r="BL68" s="1" t="s">
        <v>879</v>
      </c>
      <c r="BM68" s="1" t="s">
        <v>254</v>
      </c>
      <c r="BN68" s="1" t="s">
        <v>346</v>
      </c>
      <c r="BO68" s="1" t="s">
        <v>256</v>
      </c>
      <c r="BP68" s="1" t="s">
        <v>141</v>
      </c>
      <c r="BQ68" s="1" t="s">
        <v>257</v>
      </c>
      <c r="BR68" s="1">
        <v>2005</v>
      </c>
      <c r="BS68" s="1">
        <v>2003</v>
      </c>
      <c r="BU68" s="1" t="s">
        <v>254</v>
      </c>
      <c r="BX68" s="1">
        <v>1</v>
      </c>
      <c r="BY68" s="1">
        <v>0</v>
      </c>
      <c r="BZ68" s="2">
        <v>100</v>
      </c>
      <c r="CA68" s="1" t="s">
        <v>145</v>
      </c>
      <c r="CB68" s="4">
        <v>38028</v>
      </c>
      <c r="CC68" s="1" t="s">
        <v>146</v>
      </c>
      <c r="CD68" s="1">
        <v>2019</v>
      </c>
      <c r="CE68" s="2">
        <v>0</v>
      </c>
      <c r="CF68" s="2">
        <v>0</v>
      </c>
      <c r="CG68" s="2">
        <v>0</v>
      </c>
      <c r="CH68" s="2">
        <v>0</v>
      </c>
      <c r="CI68" s="2">
        <v>0</v>
      </c>
      <c r="CJ68" s="2">
        <v>0</v>
      </c>
      <c r="CK68" s="2">
        <v>0</v>
      </c>
      <c r="CL68" s="2">
        <v>0</v>
      </c>
      <c r="CM68" s="2">
        <v>0</v>
      </c>
      <c r="CN68" s="2">
        <v>0</v>
      </c>
      <c r="CO68" s="2">
        <v>0</v>
      </c>
      <c r="CP68" s="1">
        <v>2018</v>
      </c>
      <c r="CQ68" s="6">
        <v>0</v>
      </c>
      <c r="CR68" s="6">
        <v>42581</v>
      </c>
      <c r="CS68" s="6">
        <v>0</v>
      </c>
      <c r="CT68" s="6">
        <v>435600</v>
      </c>
      <c r="CU68" s="6">
        <v>0</v>
      </c>
      <c r="CV68" s="6">
        <v>0</v>
      </c>
      <c r="CW68" s="6">
        <v>478181</v>
      </c>
      <c r="CX68" s="6">
        <v>0</v>
      </c>
      <c r="CY68" s="6">
        <v>478181</v>
      </c>
      <c r="CZ68" s="6">
        <v>0</v>
      </c>
      <c r="DA68" s="6">
        <v>478181</v>
      </c>
      <c r="DB68" s="1">
        <v>2004</v>
      </c>
      <c r="DC68" s="1">
        <v>2018063</v>
      </c>
      <c r="DD68" s="1" t="s">
        <v>143</v>
      </c>
      <c r="DE68" s="1" t="s">
        <v>880</v>
      </c>
      <c r="DF68" s="2">
        <v>10</v>
      </c>
      <c r="DG68" s="2">
        <v>1.1066837633200001E-2</v>
      </c>
      <c r="DH68">
        <f t="shared" si="14"/>
        <v>2.9999999999999997E-4</v>
      </c>
      <c r="DI68" s="6">
        <f t="shared" si="15"/>
        <v>2</v>
      </c>
      <c r="DJ68" s="5">
        <f t="shared" si="7"/>
        <v>964.14289460438408</v>
      </c>
      <c r="DK68" s="5">
        <f t="shared" si="8"/>
        <v>2.7</v>
      </c>
      <c r="DL68" s="10">
        <f t="shared" si="9"/>
        <v>1301.5929077159185</v>
      </c>
      <c r="DM68">
        <f>COUNTIF('Impacted Properties'!$A$1:$A$30,Export_Output_Red_A_3!R68)</f>
        <v>0</v>
      </c>
      <c r="DN68" s="10">
        <f t="shared" si="10"/>
        <v>11000</v>
      </c>
      <c r="DO68" s="10">
        <f t="shared" si="11"/>
        <v>12400</v>
      </c>
    </row>
    <row r="69" spans="1:119" ht="28.8" x14ac:dyDescent="0.3">
      <c r="A69" s="1">
        <v>127638</v>
      </c>
      <c r="B69" s="2">
        <v>2545621</v>
      </c>
      <c r="C69" s="1" t="s">
        <v>881</v>
      </c>
      <c r="H69" s="2">
        <v>628029.86836700002</v>
      </c>
      <c r="I69" s="2">
        <v>3198.5409848600002</v>
      </c>
      <c r="J69" s="2">
        <v>627251.57226599997</v>
      </c>
      <c r="K69" s="2">
        <v>3188.1065216400002</v>
      </c>
      <c r="P69" s="1" t="s">
        <v>882</v>
      </c>
      <c r="Q69" s="1">
        <v>221478</v>
      </c>
      <c r="R69" s="1">
        <v>2545621</v>
      </c>
      <c r="S69" s="1" t="s">
        <v>881</v>
      </c>
      <c r="T69" s="1" t="s">
        <v>883</v>
      </c>
      <c r="U69" s="1" t="s">
        <v>114</v>
      </c>
      <c r="V69" s="2">
        <v>100</v>
      </c>
      <c r="Y69" s="1" t="s">
        <v>884</v>
      </c>
      <c r="AA69" s="1" t="s">
        <v>116</v>
      </c>
      <c r="AB69" s="1" t="s">
        <v>117</v>
      </c>
      <c r="AC69" s="1" t="s">
        <v>885</v>
      </c>
      <c r="AD69" s="1" t="s">
        <v>119</v>
      </c>
      <c r="AE69" s="1" t="s">
        <v>120</v>
      </c>
      <c r="AF69" s="1" t="s">
        <v>121</v>
      </c>
      <c r="AG69" s="1" t="s">
        <v>122</v>
      </c>
      <c r="AH69" s="1" t="s">
        <v>123</v>
      </c>
      <c r="AI69" s="1" t="s">
        <v>886</v>
      </c>
      <c r="AJ69" s="1" t="s">
        <v>887</v>
      </c>
      <c r="AL69" s="1" t="s">
        <v>126</v>
      </c>
      <c r="AM69" s="1">
        <v>0</v>
      </c>
      <c r="AN69" s="2">
        <v>0</v>
      </c>
      <c r="AO69" s="1" t="s">
        <v>888</v>
      </c>
      <c r="AQ69" s="1" t="s">
        <v>128</v>
      </c>
      <c r="AS69" s="1" t="s">
        <v>116</v>
      </c>
      <c r="AT69" s="1" t="s">
        <v>117</v>
      </c>
      <c r="AU69" s="1" t="s">
        <v>129</v>
      </c>
      <c r="AV69" s="3" t="s">
        <v>889</v>
      </c>
      <c r="AX69" s="1" t="s">
        <v>131</v>
      </c>
      <c r="AZ69" s="1" t="s">
        <v>132</v>
      </c>
      <c r="BA69" s="1" t="s">
        <v>133</v>
      </c>
      <c r="BG69" s="2">
        <v>14.3987</v>
      </c>
      <c r="BH69" s="2">
        <v>0</v>
      </c>
      <c r="BI69" s="2">
        <v>627207.37</v>
      </c>
      <c r="BJ69" s="2">
        <v>627207.37</v>
      </c>
      <c r="BK69" s="2">
        <v>3104</v>
      </c>
      <c r="BL69" s="1" t="s">
        <v>781</v>
      </c>
      <c r="BM69" s="1" t="s">
        <v>298</v>
      </c>
      <c r="BN69" s="1" t="s">
        <v>474</v>
      </c>
      <c r="BP69" s="1" t="s">
        <v>141</v>
      </c>
      <c r="BQ69" s="1" t="s">
        <v>114</v>
      </c>
      <c r="BR69" s="1">
        <v>1974</v>
      </c>
      <c r="BS69" s="1">
        <v>1974</v>
      </c>
      <c r="BU69" s="1" t="s">
        <v>298</v>
      </c>
      <c r="BV69" s="1" t="s">
        <v>143</v>
      </c>
      <c r="BW69" s="1" t="s">
        <v>179</v>
      </c>
      <c r="BX69" s="1">
        <v>1</v>
      </c>
      <c r="BY69" s="1">
        <v>0</v>
      </c>
      <c r="BZ69" s="2">
        <v>100</v>
      </c>
      <c r="CA69" s="1" t="s">
        <v>145</v>
      </c>
      <c r="CB69" s="4">
        <v>38062</v>
      </c>
      <c r="CC69" s="1" t="s">
        <v>146</v>
      </c>
      <c r="CD69" s="1">
        <v>2019</v>
      </c>
      <c r="CE69" s="2">
        <v>0</v>
      </c>
      <c r="CF69" s="2">
        <v>0</v>
      </c>
      <c r="CG69" s="2">
        <v>0</v>
      </c>
      <c r="CH69" s="2">
        <v>0</v>
      </c>
      <c r="CI69" s="2">
        <v>0</v>
      </c>
      <c r="CJ69" s="2">
        <v>0</v>
      </c>
      <c r="CK69" s="2">
        <v>0</v>
      </c>
      <c r="CL69" s="2">
        <v>0</v>
      </c>
      <c r="CM69" s="2">
        <v>0</v>
      </c>
      <c r="CN69" s="2">
        <v>0</v>
      </c>
      <c r="CO69" s="2">
        <v>0</v>
      </c>
      <c r="CP69" s="1">
        <v>2018</v>
      </c>
      <c r="CQ69" s="6">
        <v>114255</v>
      </c>
      <c r="CR69" s="6">
        <v>0</v>
      </c>
      <c r="CS69" s="6">
        <v>172784</v>
      </c>
      <c r="CT69" s="6">
        <v>0</v>
      </c>
      <c r="CU69" s="6">
        <v>0</v>
      </c>
      <c r="CV69" s="6">
        <v>0</v>
      </c>
      <c r="CW69" s="6">
        <v>287039</v>
      </c>
      <c r="CX69" s="6">
        <v>0</v>
      </c>
      <c r="CY69" s="6">
        <v>287039</v>
      </c>
      <c r="CZ69" s="6">
        <v>8328</v>
      </c>
      <c r="DA69" s="6">
        <v>278711</v>
      </c>
      <c r="DB69" s="1">
        <v>2004</v>
      </c>
      <c r="DC69" s="1">
        <v>2124185</v>
      </c>
      <c r="DD69" s="1" t="s">
        <v>123</v>
      </c>
      <c r="DE69" s="1" t="s">
        <v>886</v>
      </c>
      <c r="DF69" s="2">
        <v>14.51</v>
      </c>
      <c r="DG69" s="2">
        <v>6.3218100726599999</v>
      </c>
      <c r="DH69">
        <f t="shared" si="14"/>
        <v>5.3199999999999997E-2</v>
      </c>
      <c r="DI69" s="6">
        <f t="shared" si="15"/>
        <v>0.27548145679474401</v>
      </c>
      <c r="DJ69" s="5">
        <f t="shared" si="7"/>
        <v>75861.545492132514</v>
      </c>
      <c r="DK69" s="5">
        <f t="shared" si="8"/>
        <v>1.5</v>
      </c>
      <c r="DL69" s="10">
        <f t="shared" si="9"/>
        <v>413067.07014760439</v>
      </c>
      <c r="DM69">
        <f>COUNTIF('Impacted Properties'!$A$1:$A$30,Export_Output_Red_A_3!R69)</f>
        <v>1</v>
      </c>
      <c r="DN69" s="10">
        <f t="shared" si="10"/>
        <v>67000</v>
      </c>
      <c r="DO69" s="10">
        <f t="shared" si="11"/>
        <v>0</v>
      </c>
    </row>
    <row r="70" spans="1:119" ht="28.8" x14ac:dyDescent="0.3">
      <c r="A70" s="1">
        <v>223194</v>
      </c>
      <c r="B70" s="2">
        <v>2545758</v>
      </c>
      <c r="C70" s="1" t="s">
        <v>890</v>
      </c>
      <c r="D70" t="s">
        <v>730</v>
      </c>
      <c r="H70" s="2">
        <v>195981.75464999999</v>
      </c>
      <c r="I70" s="2">
        <v>2577.1863162999998</v>
      </c>
      <c r="J70" s="2">
        <v>195981.802734</v>
      </c>
      <c r="K70" s="2">
        <v>2577.1863162999998</v>
      </c>
      <c r="P70" s="1" t="s">
        <v>891</v>
      </c>
      <c r="Q70" s="1">
        <v>221517</v>
      </c>
      <c r="R70" s="1">
        <v>2545758</v>
      </c>
      <c r="S70" s="1" t="s">
        <v>890</v>
      </c>
      <c r="T70" s="1" t="s">
        <v>608</v>
      </c>
      <c r="U70" s="1" t="s">
        <v>114</v>
      </c>
      <c r="V70" s="2">
        <v>100</v>
      </c>
      <c r="W70" s="1" t="s">
        <v>892</v>
      </c>
      <c r="Y70" s="1" t="s">
        <v>609</v>
      </c>
      <c r="AA70" s="1" t="s">
        <v>116</v>
      </c>
      <c r="AB70" s="1" t="s">
        <v>117</v>
      </c>
      <c r="AC70" s="1" t="s">
        <v>610</v>
      </c>
      <c r="AD70" s="1" t="s">
        <v>119</v>
      </c>
      <c r="AE70" s="1" t="s">
        <v>893</v>
      </c>
      <c r="AF70" s="1" t="s">
        <v>894</v>
      </c>
      <c r="AG70" s="1" t="s">
        <v>895</v>
      </c>
      <c r="AI70" s="1" t="s">
        <v>194</v>
      </c>
      <c r="AJ70" s="1" t="s">
        <v>896</v>
      </c>
      <c r="AL70" s="1" t="s">
        <v>897</v>
      </c>
      <c r="AM70" s="1">
        <v>0</v>
      </c>
      <c r="AN70" s="2">
        <v>0</v>
      </c>
      <c r="AO70" s="1" t="s">
        <v>898</v>
      </c>
      <c r="AQ70" s="1" t="s">
        <v>623</v>
      </c>
      <c r="AS70" s="1" t="s">
        <v>116</v>
      </c>
      <c r="AT70" s="1" t="s">
        <v>117</v>
      </c>
      <c r="AU70" s="1" t="s">
        <v>129</v>
      </c>
      <c r="AV70" s="3" t="s">
        <v>899</v>
      </c>
      <c r="AX70" s="1" t="s">
        <v>131</v>
      </c>
      <c r="BA70" s="1" t="s">
        <v>133</v>
      </c>
      <c r="BD70" s="1" t="s">
        <v>900</v>
      </c>
      <c r="BE70" s="4">
        <v>39896</v>
      </c>
      <c r="BF70" s="1" t="s">
        <v>137</v>
      </c>
      <c r="BG70" s="2">
        <v>4.3949999999999996</v>
      </c>
      <c r="BH70" s="2">
        <v>0</v>
      </c>
      <c r="BI70" s="2">
        <v>191446.2</v>
      </c>
      <c r="BJ70" s="2">
        <v>191446.2</v>
      </c>
      <c r="BK70" s="2">
        <v>0</v>
      </c>
      <c r="BM70" s="1" t="s">
        <v>311</v>
      </c>
      <c r="BP70" s="1" t="s">
        <v>141</v>
      </c>
      <c r="BQ70" s="1" t="s">
        <v>257</v>
      </c>
      <c r="BR70" s="1">
        <v>0</v>
      </c>
      <c r="BS70" s="1">
        <v>0</v>
      </c>
      <c r="BU70" s="1" t="s">
        <v>311</v>
      </c>
      <c r="BX70" s="1">
        <v>0</v>
      </c>
      <c r="BY70" s="1">
        <v>0</v>
      </c>
      <c r="BZ70" s="2">
        <v>0</v>
      </c>
      <c r="CA70" s="1" t="s">
        <v>145</v>
      </c>
      <c r="CB70" s="4">
        <v>38064</v>
      </c>
      <c r="CC70" s="1" t="s">
        <v>146</v>
      </c>
      <c r="CD70" s="1">
        <v>2019</v>
      </c>
      <c r="CE70" s="2">
        <v>0</v>
      </c>
      <c r="CF70" s="2">
        <v>0</v>
      </c>
      <c r="CG70" s="2">
        <v>0</v>
      </c>
      <c r="CH70" s="2">
        <v>0</v>
      </c>
      <c r="CI70" s="2">
        <v>0</v>
      </c>
      <c r="CJ70" s="2">
        <v>0</v>
      </c>
      <c r="CK70" s="2">
        <v>0</v>
      </c>
      <c r="CL70" s="2">
        <v>0</v>
      </c>
      <c r="CM70" s="2">
        <v>0</v>
      </c>
      <c r="CN70" s="2">
        <v>0</v>
      </c>
      <c r="CO70" s="2">
        <v>0</v>
      </c>
      <c r="CP70" s="1">
        <v>2018</v>
      </c>
      <c r="CQ70" s="6">
        <v>0</v>
      </c>
      <c r="CR70" s="6">
        <v>0</v>
      </c>
      <c r="CS70" s="6">
        <v>0</v>
      </c>
      <c r="CT70" s="6">
        <v>239308</v>
      </c>
      <c r="CU70" s="6">
        <v>0</v>
      </c>
      <c r="CV70" s="6">
        <v>0</v>
      </c>
      <c r="CW70" s="6">
        <v>239308</v>
      </c>
      <c r="CX70" s="6">
        <v>0</v>
      </c>
      <c r="CY70" s="6">
        <v>239308</v>
      </c>
      <c r="CZ70" s="6">
        <v>0</v>
      </c>
      <c r="DA70" s="6">
        <v>239308</v>
      </c>
      <c r="DB70" s="1">
        <v>0</v>
      </c>
      <c r="DC70" s="1">
        <v>0</v>
      </c>
      <c r="DF70" s="2">
        <v>0</v>
      </c>
      <c r="DG70" s="2">
        <v>3.5641630389399999</v>
      </c>
      <c r="DH70">
        <f t="shared" si="14"/>
        <v>9.8299999999999998E-2</v>
      </c>
      <c r="DI70" s="6">
        <f t="shared" si="15"/>
        <v>1.250001305849894</v>
      </c>
      <c r="DJ70" s="5">
        <f t="shared" ref="DJ70:DJ101" si="16">DG70*43560*DI70</f>
        <v>194068.88020993251</v>
      </c>
      <c r="DK70" s="5">
        <f t="shared" ref="DK70:DK101" si="17">IFERROR(MAX(DI70*1.35,1.5),1.5)</f>
        <v>1.687501762897357</v>
      </c>
      <c r="DL70" s="10">
        <f t="shared" ref="DL70:DL101" si="18">DG70*DK70*43560</f>
        <v>261992.98828340892</v>
      </c>
      <c r="DM70">
        <f>COUNTIF('Impacted Properties'!$A$1:$A$30,Export_Output_Red_A_3!R70)</f>
        <v>0</v>
      </c>
      <c r="DN70" s="10">
        <f t="shared" ref="DN70:DN101" si="19">IF(DG70&gt;0.1,67000,11000)</f>
        <v>67000</v>
      </c>
      <c r="DO70" s="10">
        <f t="shared" ref="DO70:DO101" si="20">ROUNDUP(IF(DM70=0,DL70+DN70,0),-2)</f>
        <v>329000</v>
      </c>
    </row>
    <row r="71" spans="1:119" ht="28.8" x14ac:dyDescent="0.3">
      <c r="A71" s="1">
        <v>235139</v>
      </c>
      <c r="B71" s="2">
        <v>2545759</v>
      </c>
      <c r="C71" s="1" t="s">
        <v>901</v>
      </c>
      <c r="D71" t="s">
        <v>730</v>
      </c>
      <c r="H71" s="2">
        <v>277188.99958</v>
      </c>
      <c r="I71" s="2">
        <v>2205.7461500200002</v>
      </c>
      <c r="J71" s="2">
        <v>277189.05273400003</v>
      </c>
      <c r="K71" s="2">
        <v>2205.7461500200002</v>
      </c>
      <c r="P71" s="1" t="s">
        <v>902</v>
      </c>
      <c r="Q71" s="1">
        <v>221518</v>
      </c>
      <c r="R71" s="1">
        <v>2545759</v>
      </c>
      <c r="S71" s="1" t="s">
        <v>901</v>
      </c>
      <c r="T71" s="1" t="s">
        <v>608</v>
      </c>
      <c r="U71" s="1" t="s">
        <v>114</v>
      </c>
      <c r="V71" s="2">
        <v>100</v>
      </c>
      <c r="W71" s="1" t="s">
        <v>903</v>
      </c>
      <c r="Y71" s="1" t="s">
        <v>609</v>
      </c>
      <c r="AA71" s="1" t="s">
        <v>116</v>
      </c>
      <c r="AB71" s="1" t="s">
        <v>117</v>
      </c>
      <c r="AC71" s="1" t="s">
        <v>610</v>
      </c>
      <c r="AD71" s="1" t="s">
        <v>119</v>
      </c>
      <c r="AE71" s="1" t="s">
        <v>893</v>
      </c>
      <c r="AF71" s="1" t="s">
        <v>894</v>
      </c>
      <c r="AG71" s="1" t="s">
        <v>895</v>
      </c>
      <c r="AI71" s="1" t="s">
        <v>179</v>
      </c>
      <c r="AJ71" s="1" t="s">
        <v>904</v>
      </c>
      <c r="AL71" s="1" t="s">
        <v>897</v>
      </c>
      <c r="AM71" s="1">
        <v>0</v>
      </c>
      <c r="AN71" s="2">
        <v>0</v>
      </c>
      <c r="AO71" s="1" t="s">
        <v>905</v>
      </c>
      <c r="AP71" s="1" t="s">
        <v>246</v>
      </c>
      <c r="AQ71" s="1" t="s">
        <v>116</v>
      </c>
      <c r="AR71" s="1" t="s">
        <v>248</v>
      </c>
      <c r="AS71" s="1" t="s">
        <v>116</v>
      </c>
      <c r="AT71" s="1" t="s">
        <v>117</v>
      </c>
      <c r="AU71" s="1" t="s">
        <v>129</v>
      </c>
      <c r="AV71" s="3" t="s">
        <v>906</v>
      </c>
      <c r="AX71" s="1" t="s">
        <v>131</v>
      </c>
      <c r="BA71" s="1" t="s">
        <v>133</v>
      </c>
      <c r="BD71" s="1" t="s">
        <v>907</v>
      </c>
      <c r="BE71" s="4">
        <v>39834</v>
      </c>
      <c r="BF71" s="1" t="s">
        <v>345</v>
      </c>
      <c r="BG71" s="2">
        <v>6.3239999999999998</v>
      </c>
      <c r="BH71" s="2">
        <v>0</v>
      </c>
      <c r="BI71" s="2">
        <v>275473.44</v>
      </c>
      <c r="BJ71" s="2">
        <v>275473.44</v>
      </c>
      <c r="BK71" s="2">
        <v>6408</v>
      </c>
      <c r="BL71" s="1" t="s">
        <v>253</v>
      </c>
      <c r="BM71" s="1" t="s">
        <v>254</v>
      </c>
      <c r="BN71" s="1" t="s">
        <v>255</v>
      </c>
      <c r="BO71" s="1" t="s">
        <v>908</v>
      </c>
      <c r="BP71" s="1" t="s">
        <v>141</v>
      </c>
      <c r="BQ71" s="1" t="s">
        <v>257</v>
      </c>
      <c r="BR71" s="1">
        <v>2005</v>
      </c>
      <c r="BS71" s="1">
        <v>2004</v>
      </c>
      <c r="BU71" s="1" t="s">
        <v>254</v>
      </c>
      <c r="BX71" s="1">
        <v>1</v>
      </c>
      <c r="BY71" s="1">
        <v>0</v>
      </c>
      <c r="BZ71" s="2">
        <v>100</v>
      </c>
      <c r="CA71" s="1" t="s">
        <v>145</v>
      </c>
      <c r="CB71" s="4">
        <v>38064</v>
      </c>
      <c r="CC71" s="1" t="s">
        <v>146</v>
      </c>
      <c r="CD71" s="1">
        <v>2019</v>
      </c>
      <c r="CE71" s="2">
        <v>0</v>
      </c>
      <c r="CF71" s="2">
        <v>0</v>
      </c>
      <c r="CG71" s="2">
        <v>0</v>
      </c>
      <c r="CH71" s="2">
        <v>0</v>
      </c>
      <c r="CI71" s="2">
        <v>0</v>
      </c>
      <c r="CJ71" s="2">
        <v>0</v>
      </c>
      <c r="CK71" s="2">
        <v>0</v>
      </c>
      <c r="CL71" s="2">
        <v>0</v>
      </c>
      <c r="CM71" s="2">
        <v>0</v>
      </c>
      <c r="CN71" s="2">
        <v>0</v>
      </c>
      <c r="CO71" s="2">
        <v>0</v>
      </c>
      <c r="CP71" s="1">
        <v>2018</v>
      </c>
      <c r="CQ71" s="6">
        <v>0</v>
      </c>
      <c r="CR71" s="6">
        <v>181544</v>
      </c>
      <c r="CS71" s="6">
        <v>0</v>
      </c>
      <c r="CT71" s="6">
        <v>275473</v>
      </c>
      <c r="CU71" s="6">
        <v>0</v>
      </c>
      <c r="CV71" s="6">
        <v>0</v>
      </c>
      <c r="CW71" s="6">
        <v>457017</v>
      </c>
      <c r="CX71" s="6">
        <v>0</v>
      </c>
      <c r="CY71" s="6">
        <v>457017</v>
      </c>
      <c r="CZ71" s="6">
        <v>0</v>
      </c>
      <c r="DA71" s="6">
        <v>457017</v>
      </c>
      <c r="DB71" s="1">
        <v>0</v>
      </c>
      <c r="DC71" s="1">
        <v>0</v>
      </c>
      <c r="DF71" s="2">
        <v>0</v>
      </c>
      <c r="DG71" s="2">
        <v>2.82955251974</v>
      </c>
      <c r="DH71">
        <f t="shared" si="14"/>
        <v>5.4199999999999998E-2</v>
      </c>
      <c r="DI71" s="6">
        <f t="shared" si="15"/>
        <v>0.99999840274982588</v>
      </c>
      <c r="DJ71" s="5">
        <f t="shared" si="16"/>
        <v>123255.11089031262</v>
      </c>
      <c r="DK71" s="5">
        <f t="shared" si="17"/>
        <v>1.5</v>
      </c>
      <c r="DL71" s="10">
        <f t="shared" si="18"/>
        <v>184882.9616398116</v>
      </c>
      <c r="DM71">
        <f>COUNTIF('Impacted Properties'!$A$1:$A$30,Export_Output_Red_A_3!R71)</f>
        <v>1</v>
      </c>
      <c r="DN71" s="10">
        <f t="shared" si="19"/>
        <v>67000</v>
      </c>
      <c r="DO71" s="10">
        <f t="shared" si="20"/>
        <v>0</v>
      </c>
    </row>
    <row r="72" spans="1:119" ht="28.8" x14ac:dyDescent="0.3">
      <c r="A72" s="1">
        <v>126537</v>
      </c>
      <c r="B72" s="2">
        <v>2550669</v>
      </c>
      <c r="C72" s="1" t="s">
        <v>909</v>
      </c>
      <c r="H72" s="2">
        <v>4268332.2208700003</v>
      </c>
      <c r="I72" s="2">
        <v>8408.1561359900006</v>
      </c>
      <c r="J72" s="2">
        <v>4270068.9160200004</v>
      </c>
      <c r="K72" s="2">
        <v>8388.0673307899997</v>
      </c>
      <c r="P72" s="1" t="s">
        <v>910</v>
      </c>
      <c r="Q72" s="1">
        <v>222409</v>
      </c>
      <c r="R72" s="1">
        <v>2550669</v>
      </c>
      <c r="S72" s="1" t="s">
        <v>909</v>
      </c>
      <c r="T72" s="1" t="s">
        <v>632</v>
      </c>
      <c r="U72" s="1" t="s">
        <v>114</v>
      </c>
      <c r="V72" s="2">
        <v>100</v>
      </c>
      <c r="Y72" s="1" t="s">
        <v>633</v>
      </c>
      <c r="AA72" s="1" t="s">
        <v>429</v>
      </c>
      <c r="AB72" s="1" t="s">
        <v>117</v>
      </c>
      <c r="AC72" s="1" t="s">
        <v>634</v>
      </c>
      <c r="AD72" s="1" t="s">
        <v>119</v>
      </c>
      <c r="AE72" s="1" t="s">
        <v>635</v>
      </c>
      <c r="AF72" s="1" t="s">
        <v>636</v>
      </c>
      <c r="AG72" s="1" t="s">
        <v>637</v>
      </c>
      <c r="AH72" s="1" t="s">
        <v>194</v>
      </c>
      <c r="AI72" s="1" t="s">
        <v>814</v>
      </c>
      <c r="AJ72" s="1" t="s">
        <v>911</v>
      </c>
      <c r="AL72" s="1" t="s">
        <v>912</v>
      </c>
      <c r="AM72" s="1">
        <v>0</v>
      </c>
      <c r="AN72" s="2">
        <v>0</v>
      </c>
      <c r="AO72" s="1" t="s">
        <v>913</v>
      </c>
      <c r="AQ72" s="1" t="s">
        <v>837</v>
      </c>
      <c r="AS72" s="1" t="s">
        <v>116</v>
      </c>
      <c r="AT72" s="1" t="s">
        <v>117</v>
      </c>
      <c r="AU72" s="1" t="s">
        <v>129</v>
      </c>
      <c r="AV72" s="3" t="s">
        <v>914</v>
      </c>
      <c r="AX72" s="1" t="s">
        <v>131</v>
      </c>
      <c r="BA72" s="1" t="s">
        <v>133</v>
      </c>
      <c r="BG72" s="2">
        <v>98.932500000000005</v>
      </c>
      <c r="BH72" s="2">
        <v>0</v>
      </c>
      <c r="BI72" s="2">
        <v>4309499.7</v>
      </c>
      <c r="BJ72" s="2">
        <v>4309499.7</v>
      </c>
      <c r="BK72" s="2">
        <v>3698</v>
      </c>
      <c r="BL72" s="1" t="s">
        <v>138</v>
      </c>
      <c r="BM72" s="1" t="s">
        <v>139</v>
      </c>
      <c r="BN72" s="1" t="s">
        <v>140</v>
      </c>
      <c r="BP72" s="1" t="s">
        <v>141</v>
      </c>
      <c r="BQ72" s="1" t="s">
        <v>114</v>
      </c>
      <c r="BR72" s="1">
        <v>1985</v>
      </c>
      <c r="BS72" s="1">
        <v>1980</v>
      </c>
      <c r="BU72" s="1" t="s">
        <v>159</v>
      </c>
      <c r="BV72" s="1" t="s">
        <v>265</v>
      </c>
      <c r="BW72" s="1" t="s">
        <v>143</v>
      </c>
      <c r="BX72" s="1">
        <v>2</v>
      </c>
      <c r="BY72" s="1">
        <v>0</v>
      </c>
      <c r="BZ72" s="2">
        <v>100</v>
      </c>
      <c r="CA72" s="1" t="s">
        <v>145</v>
      </c>
      <c r="CB72" s="4">
        <v>38181</v>
      </c>
      <c r="CC72" s="1" t="s">
        <v>146</v>
      </c>
      <c r="CD72" s="1">
        <v>2019</v>
      </c>
      <c r="CE72" s="2">
        <v>0</v>
      </c>
      <c r="CF72" s="2">
        <v>0</v>
      </c>
      <c r="CG72" s="2">
        <v>0</v>
      </c>
      <c r="CH72" s="2">
        <v>0</v>
      </c>
      <c r="CI72" s="2">
        <v>0</v>
      </c>
      <c r="CJ72" s="2">
        <v>0</v>
      </c>
      <c r="CK72" s="2">
        <v>0</v>
      </c>
      <c r="CL72" s="2">
        <v>0</v>
      </c>
      <c r="CM72" s="2">
        <v>0</v>
      </c>
      <c r="CN72" s="2">
        <v>0</v>
      </c>
      <c r="CO72" s="2">
        <v>0</v>
      </c>
      <c r="CP72" s="1">
        <v>2018</v>
      </c>
      <c r="CQ72" s="6">
        <v>286758</v>
      </c>
      <c r="CR72" s="6">
        <v>10696</v>
      </c>
      <c r="CS72" s="6">
        <v>20000</v>
      </c>
      <c r="CT72" s="6">
        <v>0</v>
      </c>
      <c r="CU72" s="6">
        <v>10871</v>
      </c>
      <c r="CV72" s="6">
        <v>1958650</v>
      </c>
      <c r="CW72" s="6">
        <v>2276104</v>
      </c>
      <c r="CX72" s="6">
        <v>1947779</v>
      </c>
      <c r="CY72" s="6">
        <v>328325</v>
      </c>
      <c r="CZ72" s="6">
        <v>0</v>
      </c>
      <c r="DA72" s="6">
        <v>328325</v>
      </c>
      <c r="DB72" s="1">
        <v>2004</v>
      </c>
      <c r="DC72" s="1">
        <v>2122326</v>
      </c>
      <c r="DD72" s="1" t="s">
        <v>194</v>
      </c>
      <c r="DE72" s="1" t="s">
        <v>814</v>
      </c>
      <c r="DF72" s="2">
        <v>100.29900000000001</v>
      </c>
      <c r="DG72" s="2">
        <v>19.874362479599998</v>
      </c>
      <c r="DH72">
        <f t="shared" si="14"/>
        <v>2.4400000000000002E-2</v>
      </c>
      <c r="DI72" s="6">
        <f t="shared" si="15"/>
        <v>0.4591368227731864</v>
      </c>
      <c r="DJ72" s="5">
        <f t="shared" si="16"/>
        <v>397487.24959199998</v>
      </c>
      <c r="DK72" s="5">
        <f t="shared" si="17"/>
        <v>1.5</v>
      </c>
      <c r="DL72" s="10">
        <f t="shared" si="18"/>
        <v>1298590.844417064</v>
      </c>
      <c r="DM72">
        <f>COUNTIF('Impacted Properties'!$A$1:$A$30,Export_Output_Red_A_3!R72)</f>
        <v>1</v>
      </c>
      <c r="DN72" s="10">
        <f t="shared" si="19"/>
        <v>67000</v>
      </c>
      <c r="DO72" s="10">
        <f t="shared" si="20"/>
        <v>0</v>
      </c>
    </row>
    <row r="73" spans="1:119" ht="28.8" x14ac:dyDescent="0.3">
      <c r="A73" s="1">
        <v>209455</v>
      </c>
      <c r="B73" s="2">
        <v>2611835</v>
      </c>
      <c r="C73" s="1" t="s">
        <v>915</v>
      </c>
      <c r="D73" s="4">
        <v>39005</v>
      </c>
      <c r="H73" s="2">
        <v>45127.519935999997</v>
      </c>
      <c r="I73" s="2">
        <v>944.89316027999996</v>
      </c>
      <c r="J73" s="2">
        <v>45127.5214844</v>
      </c>
      <c r="K73" s="2">
        <v>944.89316027999996</v>
      </c>
      <c r="P73" s="1" t="s">
        <v>916</v>
      </c>
      <c r="Q73" s="1">
        <v>258625</v>
      </c>
      <c r="R73" s="1">
        <v>2611835</v>
      </c>
      <c r="S73" s="1" t="s">
        <v>915</v>
      </c>
      <c r="T73" s="1" t="s">
        <v>917</v>
      </c>
      <c r="U73" s="1" t="s">
        <v>114</v>
      </c>
      <c r="V73" s="2">
        <v>100</v>
      </c>
      <c r="W73" s="1" t="s">
        <v>918</v>
      </c>
      <c r="Y73" s="1" t="s">
        <v>919</v>
      </c>
      <c r="AA73" s="1" t="s">
        <v>176</v>
      </c>
      <c r="AB73" s="1" t="s">
        <v>117</v>
      </c>
      <c r="AC73" s="1" t="s">
        <v>920</v>
      </c>
      <c r="AD73" s="1" t="s">
        <v>119</v>
      </c>
      <c r="AE73" s="1" t="s">
        <v>240</v>
      </c>
      <c r="AF73" s="1" t="s">
        <v>241</v>
      </c>
      <c r="AG73" s="1" t="s">
        <v>242</v>
      </c>
      <c r="AH73" s="1" t="s">
        <v>143</v>
      </c>
      <c r="AI73" s="1" t="s">
        <v>921</v>
      </c>
      <c r="AJ73" s="1" t="s">
        <v>922</v>
      </c>
      <c r="AL73" s="1" t="s">
        <v>244</v>
      </c>
      <c r="AM73" s="1">
        <v>0</v>
      </c>
      <c r="AN73" s="2">
        <v>0</v>
      </c>
      <c r="AO73" s="1" t="s">
        <v>923</v>
      </c>
      <c r="AP73" s="1" t="s">
        <v>246</v>
      </c>
      <c r="AQ73" s="1" t="s">
        <v>247</v>
      </c>
      <c r="AR73" s="1" t="s">
        <v>248</v>
      </c>
      <c r="AS73" s="1" t="s">
        <v>176</v>
      </c>
      <c r="AT73" s="1" t="s">
        <v>117</v>
      </c>
      <c r="AU73" s="1" t="s">
        <v>249</v>
      </c>
      <c r="AV73" s="3" t="s">
        <v>924</v>
      </c>
      <c r="AX73" s="1" t="s">
        <v>197</v>
      </c>
      <c r="BA73" s="1" t="s">
        <v>198</v>
      </c>
      <c r="BD73" s="1" t="s">
        <v>925</v>
      </c>
      <c r="BE73" s="4">
        <v>38778</v>
      </c>
      <c r="BF73" s="1" t="s">
        <v>137</v>
      </c>
      <c r="BG73" s="2">
        <v>1</v>
      </c>
      <c r="BH73" s="2">
        <v>0</v>
      </c>
      <c r="BI73" s="2">
        <v>43560</v>
      </c>
      <c r="BJ73" s="2">
        <v>43560</v>
      </c>
      <c r="BK73" s="2">
        <v>2200</v>
      </c>
      <c r="BL73" s="1" t="s">
        <v>253</v>
      </c>
      <c r="BM73" s="1" t="s">
        <v>254</v>
      </c>
      <c r="BN73" s="1" t="s">
        <v>255</v>
      </c>
      <c r="BO73" s="1" t="s">
        <v>256</v>
      </c>
      <c r="BP73" s="1" t="s">
        <v>141</v>
      </c>
      <c r="BQ73" s="1" t="s">
        <v>257</v>
      </c>
      <c r="BR73" s="1">
        <v>2007</v>
      </c>
      <c r="BS73" s="1">
        <v>2007</v>
      </c>
      <c r="BT73" s="1" t="s">
        <v>926</v>
      </c>
      <c r="BU73" s="1" t="s">
        <v>254</v>
      </c>
      <c r="BX73" s="1">
        <v>1</v>
      </c>
      <c r="BY73" s="1">
        <v>0</v>
      </c>
      <c r="BZ73" s="2">
        <v>100</v>
      </c>
      <c r="CA73" s="1" t="s">
        <v>145</v>
      </c>
      <c r="CB73" s="4">
        <v>38987</v>
      </c>
      <c r="CC73" s="1" t="s">
        <v>146</v>
      </c>
      <c r="CD73" s="1">
        <v>2019</v>
      </c>
      <c r="CE73" s="2">
        <v>0</v>
      </c>
      <c r="CF73" s="2">
        <v>0</v>
      </c>
      <c r="CG73" s="2">
        <v>0</v>
      </c>
      <c r="CH73" s="2">
        <v>0</v>
      </c>
      <c r="CI73" s="2">
        <v>0</v>
      </c>
      <c r="CJ73" s="2">
        <v>0</v>
      </c>
      <c r="CK73" s="2">
        <v>0</v>
      </c>
      <c r="CL73" s="2">
        <v>0</v>
      </c>
      <c r="CM73" s="2">
        <v>0</v>
      </c>
      <c r="CN73" s="2">
        <v>0</v>
      </c>
      <c r="CO73" s="2">
        <v>0</v>
      </c>
      <c r="CP73" s="1">
        <v>2018</v>
      </c>
      <c r="CQ73" s="6">
        <v>0</v>
      </c>
      <c r="CR73" s="6">
        <v>68859</v>
      </c>
      <c r="CS73" s="6">
        <v>0</v>
      </c>
      <c r="CT73" s="6">
        <v>152460</v>
      </c>
      <c r="CU73" s="6">
        <v>0</v>
      </c>
      <c r="CV73" s="6">
        <v>0</v>
      </c>
      <c r="CW73" s="6">
        <v>221319</v>
      </c>
      <c r="CX73" s="6">
        <v>0</v>
      </c>
      <c r="CY73" s="6">
        <v>221319</v>
      </c>
      <c r="CZ73" s="6">
        <v>0</v>
      </c>
      <c r="DA73" s="6">
        <v>221319</v>
      </c>
      <c r="DB73" s="1">
        <v>2007</v>
      </c>
      <c r="DC73" s="1">
        <v>2599551</v>
      </c>
      <c r="DD73" s="1" t="s">
        <v>143</v>
      </c>
      <c r="DE73" s="1" t="s">
        <v>927</v>
      </c>
      <c r="DF73" s="2">
        <v>21.223700000000001</v>
      </c>
      <c r="DG73" s="2">
        <v>0.45606820944900001</v>
      </c>
      <c r="DH73">
        <f t="shared" si="14"/>
        <v>5.5300000000000002E-2</v>
      </c>
      <c r="DI73" s="6">
        <f t="shared" si="15"/>
        <v>3.5</v>
      </c>
      <c r="DJ73" s="5">
        <f t="shared" si="16"/>
        <v>69532.159212594546</v>
      </c>
      <c r="DK73" s="5">
        <f t="shared" si="17"/>
        <v>4.7250000000000005</v>
      </c>
      <c r="DL73" s="10">
        <f t="shared" si="18"/>
        <v>93868.414937002643</v>
      </c>
      <c r="DM73">
        <f>COUNTIF('Impacted Properties'!$A$1:$A$30,Export_Output_Red_A_3!R73)</f>
        <v>1</v>
      </c>
      <c r="DN73" s="10">
        <f t="shared" si="19"/>
        <v>67000</v>
      </c>
      <c r="DO73" s="10">
        <f t="shared" si="20"/>
        <v>0</v>
      </c>
    </row>
    <row r="74" spans="1:119" x14ac:dyDescent="0.3">
      <c r="A74" s="1">
        <v>31329</v>
      </c>
      <c r="B74" s="2">
        <v>2614368</v>
      </c>
      <c r="C74" s="1" t="s">
        <v>928</v>
      </c>
      <c r="D74" s="4">
        <v>39138</v>
      </c>
      <c r="H74" s="2">
        <v>11257.4811243</v>
      </c>
      <c r="I74" s="2">
        <v>451.59138486000001</v>
      </c>
      <c r="J74" s="2">
        <v>11257.4824219</v>
      </c>
      <c r="K74" s="2">
        <v>451.59138486000001</v>
      </c>
      <c r="P74" s="1" t="s">
        <v>929</v>
      </c>
      <c r="Q74" s="1">
        <v>260738</v>
      </c>
      <c r="R74" s="1">
        <v>2614368</v>
      </c>
      <c r="S74" s="1" t="s">
        <v>928</v>
      </c>
      <c r="T74" s="1" t="s">
        <v>930</v>
      </c>
      <c r="U74" s="1" t="s">
        <v>114</v>
      </c>
      <c r="V74" s="2">
        <v>100</v>
      </c>
      <c r="W74" s="1" t="s">
        <v>931</v>
      </c>
      <c r="Y74" s="1" t="s">
        <v>932</v>
      </c>
      <c r="AA74" s="1" t="s">
        <v>176</v>
      </c>
      <c r="AB74" s="1" t="s">
        <v>117</v>
      </c>
      <c r="AC74" s="1" t="s">
        <v>933</v>
      </c>
      <c r="AD74" s="1" t="s">
        <v>119</v>
      </c>
      <c r="AE74" s="1" t="s">
        <v>240</v>
      </c>
      <c r="AF74" s="1" t="s">
        <v>241</v>
      </c>
      <c r="AG74" s="1" t="s">
        <v>242</v>
      </c>
      <c r="AH74" s="1" t="s">
        <v>143</v>
      </c>
      <c r="AI74" s="1" t="s">
        <v>934</v>
      </c>
      <c r="AJ74" s="1" t="s">
        <v>935</v>
      </c>
      <c r="AL74" s="1" t="s">
        <v>244</v>
      </c>
      <c r="AM74" s="1">
        <v>0</v>
      </c>
      <c r="AN74" s="2">
        <v>0</v>
      </c>
      <c r="AX74" s="1" t="s">
        <v>197</v>
      </c>
      <c r="BA74" s="1" t="s">
        <v>198</v>
      </c>
      <c r="BD74" s="1" t="s">
        <v>936</v>
      </c>
      <c r="BE74" s="4">
        <v>39450</v>
      </c>
      <c r="BF74" s="1" t="s">
        <v>137</v>
      </c>
      <c r="BG74" s="2">
        <v>0.09</v>
      </c>
      <c r="BH74" s="2">
        <v>0</v>
      </c>
      <c r="BI74" s="2">
        <v>3920.4</v>
      </c>
      <c r="BJ74" s="2">
        <v>3920.4</v>
      </c>
      <c r="BK74" s="2">
        <v>5200</v>
      </c>
      <c r="BL74" s="1" t="s">
        <v>253</v>
      </c>
      <c r="BM74" s="1" t="s">
        <v>254</v>
      </c>
      <c r="BN74" s="1" t="s">
        <v>255</v>
      </c>
      <c r="BO74" s="1" t="s">
        <v>256</v>
      </c>
      <c r="BP74" s="1" t="s">
        <v>141</v>
      </c>
      <c r="BQ74" s="1" t="s">
        <v>257</v>
      </c>
      <c r="BR74" s="1">
        <v>2010</v>
      </c>
      <c r="BS74" s="1">
        <v>2009</v>
      </c>
      <c r="BU74" s="1" t="s">
        <v>254</v>
      </c>
      <c r="BX74" s="1">
        <v>1</v>
      </c>
      <c r="BY74" s="1">
        <v>0</v>
      </c>
      <c r="BZ74" s="2">
        <v>100</v>
      </c>
      <c r="CA74" s="1" t="s">
        <v>145</v>
      </c>
      <c r="CB74" s="4">
        <v>39016</v>
      </c>
      <c r="CC74" s="1" t="s">
        <v>146</v>
      </c>
      <c r="CD74" s="1">
        <v>2019</v>
      </c>
      <c r="CE74" s="2">
        <v>0</v>
      </c>
      <c r="CF74" s="2">
        <v>0</v>
      </c>
      <c r="CG74" s="2">
        <v>0</v>
      </c>
      <c r="CH74" s="2">
        <v>0</v>
      </c>
      <c r="CI74" s="2">
        <v>0</v>
      </c>
      <c r="CJ74" s="2">
        <v>0</v>
      </c>
      <c r="CK74" s="2">
        <v>0</v>
      </c>
      <c r="CL74" s="2">
        <v>0</v>
      </c>
      <c r="CM74" s="2">
        <v>0</v>
      </c>
      <c r="CN74" s="2">
        <v>0</v>
      </c>
      <c r="CO74" s="2">
        <v>0</v>
      </c>
      <c r="CP74" s="1">
        <v>2018</v>
      </c>
      <c r="CQ74" s="6">
        <v>0</v>
      </c>
      <c r="CR74" s="6">
        <v>116055</v>
      </c>
      <c r="CS74" s="6">
        <v>0</v>
      </c>
      <c r="CT74" s="6">
        <v>11761</v>
      </c>
      <c r="CU74" s="6">
        <v>0</v>
      </c>
      <c r="CV74" s="6">
        <v>0</v>
      </c>
      <c r="CW74" s="6">
        <v>127816</v>
      </c>
      <c r="CX74" s="6">
        <v>0</v>
      </c>
      <c r="CY74" s="6">
        <v>127816</v>
      </c>
      <c r="CZ74" s="6">
        <v>0</v>
      </c>
      <c r="DA74" s="6">
        <v>127816</v>
      </c>
      <c r="DB74" s="1">
        <v>2007</v>
      </c>
      <c r="DC74" s="1">
        <v>1169791</v>
      </c>
      <c r="DD74" s="1" t="s">
        <v>143</v>
      </c>
      <c r="DE74" s="1" t="s">
        <v>934</v>
      </c>
      <c r="DF74" s="2">
        <v>0.33</v>
      </c>
      <c r="DG74" s="2">
        <v>0.186852440561</v>
      </c>
      <c r="DH74">
        <f t="shared" si="14"/>
        <v>0.25169999999999998</v>
      </c>
      <c r="DI74" s="6">
        <f t="shared" si="15"/>
        <v>2.9999489847974696</v>
      </c>
      <c r="DJ74" s="5">
        <f t="shared" si="16"/>
        <v>24417.461704865789</v>
      </c>
      <c r="DK74" s="5">
        <f t="shared" si="17"/>
        <v>4.0499311294765841</v>
      </c>
      <c r="DL74" s="10">
        <f t="shared" si="18"/>
        <v>32963.573301568817</v>
      </c>
      <c r="DM74">
        <f>COUNTIF('Impacted Properties'!$A$1:$A$30,Export_Output_Red_A_3!R74)</f>
        <v>0</v>
      </c>
      <c r="DN74" s="10">
        <f t="shared" si="19"/>
        <v>67000</v>
      </c>
      <c r="DO74" s="10">
        <f t="shared" si="20"/>
        <v>100000</v>
      </c>
    </row>
    <row r="75" spans="1:119" ht="28.8" x14ac:dyDescent="0.3">
      <c r="A75" s="1">
        <v>169505</v>
      </c>
      <c r="B75" s="2">
        <v>2614369</v>
      </c>
      <c r="C75" s="1" t="s">
        <v>937</v>
      </c>
      <c r="D75" s="4">
        <v>39138</v>
      </c>
      <c r="H75" s="2">
        <v>9470.2723703499996</v>
      </c>
      <c r="I75" s="2">
        <v>429.31931412</v>
      </c>
      <c r="J75" s="2">
        <v>9470.2714843800004</v>
      </c>
      <c r="K75" s="2">
        <v>429.31931412</v>
      </c>
      <c r="P75" s="1" t="s">
        <v>938</v>
      </c>
      <c r="Q75" s="1">
        <v>260739</v>
      </c>
      <c r="R75" s="1">
        <v>2614369</v>
      </c>
      <c r="S75" s="1" t="s">
        <v>937</v>
      </c>
      <c r="T75" s="1" t="s">
        <v>939</v>
      </c>
      <c r="U75" s="1" t="s">
        <v>114</v>
      </c>
      <c r="V75" s="2">
        <v>100</v>
      </c>
      <c r="W75" s="1" t="s">
        <v>940</v>
      </c>
      <c r="Y75" s="1" t="s">
        <v>932</v>
      </c>
      <c r="AA75" s="1" t="s">
        <v>176</v>
      </c>
      <c r="AB75" s="1" t="s">
        <v>117</v>
      </c>
      <c r="AC75" s="1" t="s">
        <v>933</v>
      </c>
      <c r="AD75" s="1" t="s">
        <v>119</v>
      </c>
      <c r="AE75" s="1" t="s">
        <v>240</v>
      </c>
      <c r="AF75" s="1" t="s">
        <v>241</v>
      </c>
      <c r="AG75" s="1" t="s">
        <v>242</v>
      </c>
      <c r="AH75" s="1" t="s">
        <v>143</v>
      </c>
      <c r="AI75" s="1" t="s">
        <v>941</v>
      </c>
      <c r="AJ75" s="1" t="s">
        <v>942</v>
      </c>
      <c r="AL75" s="1" t="s">
        <v>244</v>
      </c>
      <c r="AM75" s="1">
        <v>0</v>
      </c>
      <c r="AN75" s="2">
        <v>0</v>
      </c>
      <c r="AO75" s="1" t="s">
        <v>943</v>
      </c>
      <c r="AP75" s="1" t="s">
        <v>246</v>
      </c>
      <c r="AQ75" s="1" t="s">
        <v>247</v>
      </c>
      <c r="AR75" s="1" t="s">
        <v>248</v>
      </c>
      <c r="AS75" s="1" t="s">
        <v>176</v>
      </c>
      <c r="AT75" s="1" t="s">
        <v>117</v>
      </c>
      <c r="AU75" s="1" t="s">
        <v>249</v>
      </c>
      <c r="AV75" s="3" t="s">
        <v>944</v>
      </c>
      <c r="AX75" s="1" t="s">
        <v>197</v>
      </c>
      <c r="BA75" s="1" t="s">
        <v>198</v>
      </c>
      <c r="BD75" s="1" t="s">
        <v>945</v>
      </c>
      <c r="BE75" s="4">
        <v>38994</v>
      </c>
      <c r="BF75" s="1" t="s">
        <v>345</v>
      </c>
      <c r="BG75" s="2">
        <v>0.24</v>
      </c>
      <c r="BH75" s="2">
        <v>0</v>
      </c>
      <c r="BI75" s="2">
        <v>10454.4</v>
      </c>
      <c r="BJ75" s="2">
        <v>10454.4</v>
      </c>
      <c r="BK75" s="2">
        <v>1200</v>
      </c>
      <c r="BL75" s="1" t="s">
        <v>253</v>
      </c>
      <c r="BM75" s="1" t="s">
        <v>254</v>
      </c>
      <c r="BN75" s="1" t="s">
        <v>255</v>
      </c>
      <c r="BO75" s="1" t="s">
        <v>256</v>
      </c>
      <c r="BP75" s="1" t="s">
        <v>141</v>
      </c>
      <c r="BQ75" s="1" t="s">
        <v>257</v>
      </c>
      <c r="BR75" s="1">
        <v>1990</v>
      </c>
      <c r="BS75" s="1">
        <v>1986</v>
      </c>
      <c r="BU75" s="1" t="s">
        <v>254</v>
      </c>
      <c r="BX75" s="1">
        <v>1</v>
      </c>
      <c r="BY75" s="1">
        <v>0</v>
      </c>
      <c r="BZ75" s="2">
        <v>100</v>
      </c>
      <c r="CA75" s="1" t="s">
        <v>145</v>
      </c>
      <c r="CB75" s="4">
        <v>39016</v>
      </c>
      <c r="CC75" s="1" t="s">
        <v>146</v>
      </c>
      <c r="CD75" s="1">
        <v>2019</v>
      </c>
      <c r="CE75" s="2">
        <v>0</v>
      </c>
      <c r="CF75" s="2">
        <v>0</v>
      </c>
      <c r="CG75" s="2">
        <v>0</v>
      </c>
      <c r="CH75" s="2">
        <v>0</v>
      </c>
      <c r="CI75" s="2">
        <v>0</v>
      </c>
      <c r="CJ75" s="2">
        <v>0</v>
      </c>
      <c r="CK75" s="2">
        <v>0</v>
      </c>
      <c r="CL75" s="2">
        <v>0</v>
      </c>
      <c r="CM75" s="2">
        <v>0</v>
      </c>
      <c r="CN75" s="2">
        <v>0</v>
      </c>
      <c r="CO75" s="2">
        <v>0</v>
      </c>
      <c r="CP75" s="1">
        <v>2018</v>
      </c>
      <c r="CQ75" s="6">
        <v>0</v>
      </c>
      <c r="CR75" s="6">
        <v>18779</v>
      </c>
      <c r="CS75" s="6">
        <v>0</v>
      </c>
      <c r="CT75" s="6">
        <v>31363</v>
      </c>
      <c r="CU75" s="6">
        <v>0</v>
      </c>
      <c r="CV75" s="6">
        <v>0</v>
      </c>
      <c r="CW75" s="6">
        <v>50142</v>
      </c>
      <c r="CX75" s="6">
        <v>0</v>
      </c>
      <c r="CY75" s="6">
        <v>50142</v>
      </c>
      <c r="CZ75" s="6">
        <v>0</v>
      </c>
      <c r="DA75" s="6">
        <v>50142</v>
      </c>
      <c r="DB75" s="1">
        <v>2007</v>
      </c>
      <c r="DC75" s="1">
        <v>1169791</v>
      </c>
      <c r="DD75" s="1" t="s">
        <v>143</v>
      </c>
      <c r="DE75" s="1" t="s">
        <v>934</v>
      </c>
      <c r="DF75" s="2">
        <v>0.33</v>
      </c>
      <c r="DG75" s="2">
        <v>0.187198760706</v>
      </c>
      <c r="DH75">
        <f t="shared" si="14"/>
        <v>9.4500000000000001E-2</v>
      </c>
      <c r="DI75" s="6">
        <f t="shared" si="15"/>
        <v>2.9999808692990513</v>
      </c>
      <c r="DJ75" s="5">
        <f t="shared" si="16"/>
        <v>24462.978050092828</v>
      </c>
      <c r="DK75" s="5">
        <f t="shared" si="17"/>
        <v>4.0499741735537196</v>
      </c>
      <c r="DL75" s="10">
        <f t="shared" si="18"/>
        <v>33025.020367625315</v>
      </c>
      <c r="DM75">
        <f>COUNTIF('Impacted Properties'!$A$1:$A$30,Export_Output_Red_A_3!R75)</f>
        <v>0</v>
      </c>
      <c r="DN75" s="10">
        <f t="shared" si="19"/>
        <v>67000</v>
      </c>
      <c r="DO75" s="10">
        <f t="shared" si="20"/>
        <v>100100</v>
      </c>
    </row>
    <row r="76" spans="1:119" x14ac:dyDescent="0.3">
      <c r="A76" s="1">
        <v>18740</v>
      </c>
      <c r="B76" s="2">
        <v>2618967</v>
      </c>
      <c r="C76" s="1" t="s">
        <v>946</v>
      </c>
      <c r="D76" s="4">
        <v>39138</v>
      </c>
      <c r="H76" s="2">
        <v>2214180.54746</v>
      </c>
      <c r="I76" s="2">
        <v>7021.0045666599999</v>
      </c>
      <c r="J76" s="2">
        <v>2207187.9902300001</v>
      </c>
      <c r="K76" s="2">
        <v>7020.9828054400004</v>
      </c>
      <c r="N76" s="1" t="s">
        <v>947</v>
      </c>
      <c r="O76" s="4">
        <v>43332</v>
      </c>
      <c r="P76" s="1" t="s">
        <v>948</v>
      </c>
      <c r="Q76" s="1">
        <v>263089</v>
      </c>
      <c r="R76" s="1">
        <v>2618967</v>
      </c>
      <c r="S76" s="1" t="s">
        <v>946</v>
      </c>
      <c r="T76" s="1" t="s">
        <v>949</v>
      </c>
      <c r="U76" s="1" t="s">
        <v>114</v>
      </c>
      <c r="V76" s="2">
        <v>100</v>
      </c>
      <c r="Y76" s="1" t="s">
        <v>950</v>
      </c>
      <c r="AA76" s="1" t="s">
        <v>116</v>
      </c>
      <c r="AB76" s="1" t="s">
        <v>117</v>
      </c>
      <c r="AC76" s="1" t="s">
        <v>951</v>
      </c>
      <c r="AD76" s="1" t="s">
        <v>119</v>
      </c>
      <c r="AE76" s="1" t="s">
        <v>120</v>
      </c>
      <c r="AF76" s="1" t="s">
        <v>121</v>
      </c>
      <c r="AG76" s="1" t="s">
        <v>122</v>
      </c>
      <c r="AH76" s="1" t="s">
        <v>123</v>
      </c>
      <c r="AI76" s="1" t="s">
        <v>952</v>
      </c>
      <c r="AJ76" s="1" t="s">
        <v>953</v>
      </c>
      <c r="AM76" s="1">
        <v>0</v>
      </c>
      <c r="AN76" s="2">
        <v>0</v>
      </c>
      <c r="AW76" s="1" t="s">
        <v>183</v>
      </c>
      <c r="AX76" s="1" t="s">
        <v>131</v>
      </c>
      <c r="BA76" s="1" t="s">
        <v>184</v>
      </c>
      <c r="BG76" s="2">
        <v>49.972999999999999</v>
      </c>
      <c r="BH76" s="2">
        <v>0</v>
      </c>
      <c r="BI76" s="2">
        <v>2176823.88</v>
      </c>
      <c r="BJ76" s="2">
        <v>2176823.88</v>
      </c>
      <c r="BK76" s="2">
        <v>1304</v>
      </c>
      <c r="BL76" s="1" t="s">
        <v>954</v>
      </c>
      <c r="BM76" s="1" t="s">
        <v>217</v>
      </c>
      <c r="BN76" s="1" t="s">
        <v>955</v>
      </c>
      <c r="BP76" s="1" t="s">
        <v>141</v>
      </c>
      <c r="BQ76" s="1" t="s">
        <v>114</v>
      </c>
      <c r="BR76" s="1">
        <v>1965</v>
      </c>
      <c r="BS76" s="1">
        <v>1935</v>
      </c>
      <c r="BU76" s="1" t="s">
        <v>171</v>
      </c>
      <c r="BX76" s="1">
        <v>1</v>
      </c>
      <c r="BY76" s="1">
        <v>0</v>
      </c>
      <c r="BZ76" s="2">
        <v>100</v>
      </c>
      <c r="CA76" s="1" t="s">
        <v>145</v>
      </c>
      <c r="CB76" s="4">
        <v>39079</v>
      </c>
      <c r="CC76" s="1" t="s">
        <v>146</v>
      </c>
      <c r="CD76" s="1">
        <v>2019</v>
      </c>
      <c r="CE76" s="2">
        <v>0</v>
      </c>
      <c r="CF76" s="2">
        <v>0</v>
      </c>
      <c r="CG76" s="2">
        <v>0</v>
      </c>
      <c r="CH76" s="2">
        <v>0</v>
      </c>
      <c r="CI76" s="2">
        <v>0</v>
      </c>
      <c r="CJ76" s="2">
        <v>0</v>
      </c>
      <c r="CK76" s="2">
        <v>0</v>
      </c>
      <c r="CL76" s="2">
        <v>0</v>
      </c>
      <c r="CM76" s="2">
        <v>0</v>
      </c>
      <c r="CN76" s="2">
        <v>0</v>
      </c>
      <c r="CO76" s="2">
        <v>0</v>
      </c>
      <c r="CP76" s="1">
        <v>2018</v>
      </c>
      <c r="CQ76" s="6">
        <v>20502</v>
      </c>
      <c r="CR76" s="6">
        <v>34245</v>
      </c>
      <c r="CS76" s="6">
        <v>9000</v>
      </c>
      <c r="CT76" s="6">
        <v>0</v>
      </c>
      <c r="CU76" s="6">
        <v>6029</v>
      </c>
      <c r="CV76" s="6">
        <v>449757</v>
      </c>
      <c r="CW76" s="6">
        <v>513504</v>
      </c>
      <c r="CX76" s="6">
        <v>443728</v>
      </c>
      <c r="CY76" s="6">
        <v>69776</v>
      </c>
      <c r="CZ76" s="6">
        <v>0</v>
      </c>
      <c r="DA76" s="6">
        <v>69776</v>
      </c>
      <c r="DB76" s="1">
        <v>0</v>
      </c>
      <c r="DC76" s="1">
        <v>0</v>
      </c>
      <c r="DF76" s="2">
        <v>0</v>
      </c>
      <c r="DG76" s="2">
        <v>0.40768738145900002</v>
      </c>
      <c r="DH76">
        <f t="shared" si="14"/>
        <v>1E-3</v>
      </c>
      <c r="DI76" s="6">
        <f t="shared" si="15"/>
        <v>0.21074603426346095</v>
      </c>
      <c r="DJ76" s="5">
        <f t="shared" si="16"/>
        <v>3742.6098104173543</v>
      </c>
      <c r="DK76" s="5">
        <f t="shared" si="17"/>
        <v>1.5</v>
      </c>
      <c r="DL76" s="10">
        <f t="shared" si="18"/>
        <v>26638.293504531059</v>
      </c>
      <c r="DM76">
        <f>COUNTIF('Impacted Properties'!$A$1:$A$30,Export_Output_Red_A_3!R76)</f>
        <v>1</v>
      </c>
      <c r="DN76" s="10">
        <f t="shared" si="19"/>
        <v>67000</v>
      </c>
      <c r="DO76" s="10">
        <f t="shared" si="20"/>
        <v>0</v>
      </c>
    </row>
    <row r="77" spans="1:119" ht="28.8" x14ac:dyDescent="0.3">
      <c r="A77" s="1">
        <v>32014</v>
      </c>
      <c r="B77" s="2">
        <v>2620888</v>
      </c>
      <c r="C77" s="1" t="s">
        <v>956</v>
      </c>
      <c r="D77" s="4">
        <v>39166</v>
      </c>
      <c r="H77" s="2">
        <v>42327.3273912</v>
      </c>
      <c r="I77" s="2">
        <v>949.56041187000005</v>
      </c>
      <c r="J77" s="2">
        <v>45614.0019531</v>
      </c>
      <c r="K77" s="2">
        <v>983.91192873</v>
      </c>
      <c r="P77" s="1" t="s">
        <v>957</v>
      </c>
      <c r="Q77" s="1">
        <v>264418</v>
      </c>
      <c r="R77" s="1">
        <v>2620888</v>
      </c>
      <c r="S77" s="1" t="s">
        <v>956</v>
      </c>
      <c r="T77" s="1" t="s">
        <v>958</v>
      </c>
      <c r="U77" s="1" t="s">
        <v>114</v>
      </c>
      <c r="V77" s="2">
        <v>100</v>
      </c>
      <c r="Y77" s="1" t="s">
        <v>959</v>
      </c>
      <c r="AA77" s="1" t="s">
        <v>960</v>
      </c>
      <c r="AB77" s="1" t="s">
        <v>961</v>
      </c>
      <c r="AC77" s="1" t="s">
        <v>962</v>
      </c>
      <c r="AD77" s="1" t="s">
        <v>119</v>
      </c>
      <c r="AE77" s="1" t="s">
        <v>240</v>
      </c>
      <c r="AF77" s="1" t="s">
        <v>241</v>
      </c>
      <c r="AG77" s="1" t="s">
        <v>242</v>
      </c>
      <c r="AH77" s="1" t="s">
        <v>143</v>
      </c>
      <c r="AI77" s="1" t="s">
        <v>963</v>
      </c>
      <c r="AJ77" s="1" t="s">
        <v>964</v>
      </c>
      <c r="AL77" s="1" t="s">
        <v>244</v>
      </c>
      <c r="AM77" s="1">
        <v>0</v>
      </c>
      <c r="AN77" s="2">
        <v>0</v>
      </c>
      <c r="AO77" s="1" t="s">
        <v>965</v>
      </c>
      <c r="AP77" s="1" t="s">
        <v>246</v>
      </c>
      <c r="AQ77" s="1" t="s">
        <v>247</v>
      </c>
      <c r="AR77" s="1" t="s">
        <v>248</v>
      </c>
      <c r="AS77" s="1" t="s">
        <v>176</v>
      </c>
      <c r="AT77" s="1" t="s">
        <v>117</v>
      </c>
      <c r="AU77" s="1" t="s">
        <v>249</v>
      </c>
      <c r="AV77" s="3" t="s">
        <v>966</v>
      </c>
      <c r="AX77" s="1" t="s">
        <v>197</v>
      </c>
      <c r="BA77" s="1" t="s">
        <v>198</v>
      </c>
      <c r="BD77" s="1" t="s">
        <v>967</v>
      </c>
      <c r="BE77" s="4">
        <v>42360</v>
      </c>
      <c r="BF77" s="1" t="s">
        <v>137</v>
      </c>
      <c r="BG77" s="2">
        <v>1.0509999999999999</v>
      </c>
      <c r="BH77" s="2">
        <v>0</v>
      </c>
      <c r="BI77" s="2">
        <v>45781.56</v>
      </c>
      <c r="BJ77" s="2">
        <v>45781.56</v>
      </c>
      <c r="BK77" s="2">
        <v>3000</v>
      </c>
      <c r="BL77" s="1" t="s">
        <v>968</v>
      </c>
      <c r="BM77" s="1" t="s">
        <v>358</v>
      </c>
      <c r="BN77" s="1" t="s">
        <v>969</v>
      </c>
      <c r="BO77" s="1" t="s">
        <v>968</v>
      </c>
      <c r="BP77" s="1" t="s">
        <v>141</v>
      </c>
      <c r="BQ77" s="1" t="s">
        <v>257</v>
      </c>
      <c r="BR77" s="1">
        <v>2010</v>
      </c>
      <c r="BS77" s="1">
        <v>2010</v>
      </c>
      <c r="BU77" s="1" t="s">
        <v>358</v>
      </c>
      <c r="BX77" s="1">
        <v>1</v>
      </c>
      <c r="BY77" s="1">
        <v>0</v>
      </c>
      <c r="BZ77" s="2">
        <v>100</v>
      </c>
      <c r="CA77" s="1" t="s">
        <v>145</v>
      </c>
      <c r="CB77" s="4">
        <v>39106</v>
      </c>
      <c r="CC77" s="1" t="s">
        <v>146</v>
      </c>
      <c r="CD77" s="1">
        <v>2019</v>
      </c>
      <c r="CE77" s="2">
        <v>0</v>
      </c>
      <c r="CF77" s="2">
        <v>0</v>
      </c>
      <c r="CG77" s="2">
        <v>0</v>
      </c>
      <c r="CH77" s="2">
        <v>0</v>
      </c>
      <c r="CI77" s="2">
        <v>0</v>
      </c>
      <c r="CJ77" s="2">
        <v>0</v>
      </c>
      <c r="CK77" s="2">
        <v>0</v>
      </c>
      <c r="CL77" s="2">
        <v>0</v>
      </c>
      <c r="CM77" s="2">
        <v>0</v>
      </c>
      <c r="CN77" s="2">
        <v>0</v>
      </c>
      <c r="CO77" s="2">
        <v>0</v>
      </c>
      <c r="CP77" s="1">
        <v>2018</v>
      </c>
      <c r="CQ77" s="6">
        <v>0</v>
      </c>
      <c r="CR77" s="6">
        <v>102060</v>
      </c>
      <c r="CS77" s="6">
        <v>0</v>
      </c>
      <c r="CT77" s="6">
        <v>183126</v>
      </c>
      <c r="CU77" s="6">
        <v>0</v>
      </c>
      <c r="CV77" s="6">
        <v>0</v>
      </c>
      <c r="CW77" s="6">
        <v>285186</v>
      </c>
      <c r="CX77" s="6">
        <v>0</v>
      </c>
      <c r="CY77" s="6">
        <v>285186</v>
      </c>
      <c r="CZ77" s="6">
        <v>0</v>
      </c>
      <c r="DA77" s="6">
        <v>285186</v>
      </c>
      <c r="DB77" s="1">
        <v>2007</v>
      </c>
      <c r="DC77" s="1">
        <v>1170306</v>
      </c>
      <c r="DD77" s="1" t="s">
        <v>143</v>
      </c>
      <c r="DE77" s="1" t="s">
        <v>963</v>
      </c>
      <c r="DF77" s="2">
        <v>1.83</v>
      </c>
      <c r="DG77" s="2">
        <v>0.81278923741300002</v>
      </c>
      <c r="DH77">
        <f t="shared" si="14"/>
        <v>9.3700000000000006E-2</v>
      </c>
      <c r="DI77" s="6">
        <f t="shared" si="15"/>
        <v>3.9999947577146782</v>
      </c>
      <c r="DJ77" s="5">
        <f t="shared" si="16"/>
        <v>141620.21112320939</v>
      </c>
      <c r="DK77" s="5">
        <f t="shared" si="17"/>
        <v>5.3999929229148158</v>
      </c>
      <c r="DL77" s="10">
        <f t="shared" si="18"/>
        <v>191187.28501633267</v>
      </c>
      <c r="DM77">
        <f>COUNTIF('Impacted Properties'!$A$1:$A$30,Export_Output_Red_A_3!R77)</f>
        <v>1</v>
      </c>
      <c r="DN77" s="10">
        <f t="shared" si="19"/>
        <v>67000</v>
      </c>
      <c r="DO77" s="10">
        <f t="shared" si="20"/>
        <v>0</v>
      </c>
    </row>
    <row r="78" spans="1:119" ht="28.8" x14ac:dyDescent="0.3">
      <c r="A78" s="1">
        <v>55932</v>
      </c>
      <c r="B78" s="2">
        <v>2620889</v>
      </c>
      <c r="C78" s="1" t="s">
        <v>970</v>
      </c>
      <c r="D78" s="4">
        <v>39166</v>
      </c>
      <c r="H78" s="2">
        <v>34058.810420000002</v>
      </c>
      <c r="I78" s="2">
        <v>823.96961743999998</v>
      </c>
      <c r="J78" s="2">
        <v>34365.5214844</v>
      </c>
      <c r="K78" s="2">
        <v>825.32302804000005</v>
      </c>
      <c r="P78" s="1" t="s">
        <v>971</v>
      </c>
      <c r="Q78" s="1">
        <v>264419</v>
      </c>
      <c r="R78" s="1">
        <v>2620889</v>
      </c>
      <c r="S78" s="1" t="s">
        <v>970</v>
      </c>
      <c r="T78" s="1" t="s">
        <v>972</v>
      </c>
      <c r="U78" s="1" t="s">
        <v>114</v>
      </c>
      <c r="V78" s="2">
        <v>100</v>
      </c>
      <c r="W78" s="1" t="s">
        <v>973</v>
      </c>
      <c r="Y78" s="1" t="s">
        <v>974</v>
      </c>
      <c r="AA78" s="1" t="s">
        <v>975</v>
      </c>
      <c r="AB78" s="1" t="s">
        <v>117</v>
      </c>
      <c r="AC78" s="1" t="s">
        <v>976</v>
      </c>
      <c r="AD78" s="1" t="s">
        <v>119</v>
      </c>
      <c r="AE78" s="1" t="s">
        <v>240</v>
      </c>
      <c r="AF78" s="1" t="s">
        <v>241</v>
      </c>
      <c r="AG78" s="1" t="s">
        <v>242</v>
      </c>
      <c r="AH78" s="1" t="s">
        <v>143</v>
      </c>
      <c r="AI78" s="1" t="s">
        <v>977</v>
      </c>
      <c r="AJ78" s="1" t="s">
        <v>978</v>
      </c>
      <c r="AL78" s="1" t="s">
        <v>244</v>
      </c>
      <c r="AM78" s="1">
        <v>0</v>
      </c>
      <c r="AN78" s="2">
        <v>0</v>
      </c>
      <c r="AO78" s="1" t="s">
        <v>979</v>
      </c>
      <c r="AP78" s="1" t="s">
        <v>246</v>
      </c>
      <c r="AQ78" s="1" t="s">
        <v>247</v>
      </c>
      <c r="AR78" s="1" t="s">
        <v>248</v>
      </c>
      <c r="AS78" s="1" t="s">
        <v>176</v>
      </c>
      <c r="AT78" s="1" t="s">
        <v>117</v>
      </c>
      <c r="AU78" s="1" t="s">
        <v>249</v>
      </c>
      <c r="AV78" s="3" t="s">
        <v>980</v>
      </c>
      <c r="AX78" s="1" t="s">
        <v>197</v>
      </c>
      <c r="BA78" s="1" t="s">
        <v>198</v>
      </c>
      <c r="BD78" s="1" t="s">
        <v>981</v>
      </c>
      <c r="BE78" s="4">
        <v>40303</v>
      </c>
      <c r="BF78" s="1" t="s">
        <v>515</v>
      </c>
      <c r="BG78" s="2">
        <v>0.78</v>
      </c>
      <c r="BH78" s="2">
        <v>0</v>
      </c>
      <c r="BI78" s="2">
        <v>33976.800000000003</v>
      </c>
      <c r="BJ78" s="2">
        <v>33976.800000000003</v>
      </c>
      <c r="BK78" s="2">
        <v>6400</v>
      </c>
      <c r="BL78" s="1" t="s">
        <v>982</v>
      </c>
      <c r="BM78" s="1" t="s">
        <v>254</v>
      </c>
      <c r="BN78" s="1" t="s">
        <v>983</v>
      </c>
      <c r="BO78" s="1" t="s">
        <v>256</v>
      </c>
      <c r="BP78" s="1" t="s">
        <v>141</v>
      </c>
      <c r="BQ78" s="1" t="s">
        <v>257</v>
      </c>
      <c r="BR78" s="1">
        <v>2010</v>
      </c>
      <c r="BS78" s="1">
        <v>2004</v>
      </c>
      <c r="BU78" s="1" t="s">
        <v>254</v>
      </c>
      <c r="BX78" s="1">
        <v>1</v>
      </c>
      <c r="BY78" s="1">
        <v>0</v>
      </c>
      <c r="BZ78" s="2">
        <v>100</v>
      </c>
      <c r="CA78" s="1" t="s">
        <v>145</v>
      </c>
      <c r="CB78" s="4">
        <v>39106</v>
      </c>
      <c r="CC78" s="1" t="s">
        <v>146</v>
      </c>
      <c r="CD78" s="1">
        <v>2019</v>
      </c>
      <c r="CE78" s="2">
        <v>0</v>
      </c>
      <c r="CF78" s="2">
        <v>0</v>
      </c>
      <c r="CG78" s="2">
        <v>0</v>
      </c>
      <c r="CH78" s="2">
        <v>0</v>
      </c>
      <c r="CI78" s="2">
        <v>0</v>
      </c>
      <c r="CJ78" s="2">
        <v>0</v>
      </c>
      <c r="CK78" s="2">
        <v>0</v>
      </c>
      <c r="CL78" s="2">
        <v>0</v>
      </c>
      <c r="CM78" s="2">
        <v>0</v>
      </c>
      <c r="CN78" s="2">
        <v>0</v>
      </c>
      <c r="CO78" s="2">
        <v>0</v>
      </c>
      <c r="CP78" s="1">
        <v>2018</v>
      </c>
      <c r="CQ78" s="6">
        <v>0</v>
      </c>
      <c r="CR78" s="6">
        <v>274828</v>
      </c>
      <c r="CS78" s="6">
        <v>0</v>
      </c>
      <c r="CT78" s="6">
        <v>271814</v>
      </c>
      <c r="CU78" s="6">
        <v>0</v>
      </c>
      <c r="CV78" s="6">
        <v>0</v>
      </c>
      <c r="CW78" s="6">
        <v>546642</v>
      </c>
      <c r="CX78" s="6">
        <v>0</v>
      </c>
      <c r="CY78" s="6">
        <v>546642</v>
      </c>
      <c r="CZ78" s="6">
        <v>0</v>
      </c>
      <c r="DA78" s="6">
        <v>546642</v>
      </c>
      <c r="DB78" s="1">
        <v>2007</v>
      </c>
      <c r="DC78" s="1">
        <v>1170306</v>
      </c>
      <c r="DD78" s="1" t="s">
        <v>143</v>
      </c>
      <c r="DE78" s="1" t="s">
        <v>963</v>
      </c>
      <c r="DF78" s="2">
        <v>1.83</v>
      </c>
      <c r="DG78" s="2">
        <v>0.78892702462200004</v>
      </c>
      <c r="DH78">
        <f t="shared" si="14"/>
        <v>0.1226</v>
      </c>
      <c r="DI78" s="6">
        <f t="shared" si="15"/>
        <v>7.9999882272609542</v>
      </c>
      <c r="DJ78" s="5">
        <f t="shared" si="16"/>
        <v>274924.88496231323</v>
      </c>
      <c r="DK78" s="5">
        <f t="shared" si="17"/>
        <v>10.799984106802288</v>
      </c>
      <c r="DL78" s="10">
        <f t="shared" si="18"/>
        <v>371148.59469912283</v>
      </c>
      <c r="DM78">
        <f>COUNTIF('Impacted Properties'!$A$1:$A$30,Export_Output_Red_A_3!R78)</f>
        <v>1</v>
      </c>
      <c r="DN78" s="10">
        <f t="shared" si="19"/>
        <v>67000</v>
      </c>
      <c r="DO78" s="10">
        <f t="shared" si="20"/>
        <v>0</v>
      </c>
    </row>
    <row r="79" spans="1:119" ht="28.8" x14ac:dyDescent="0.3">
      <c r="A79" s="1">
        <v>70514</v>
      </c>
      <c r="B79" s="2">
        <v>2638091</v>
      </c>
      <c r="C79" s="1" t="s">
        <v>984</v>
      </c>
      <c r="D79" s="4">
        <v>39005</v>
      </c>
      <c r="H79" s="2">
        <v>108754.69878200001</v>
      </c>
      <c r="I79" s="2">
        <v>1674.7036854099999</v>
      </c>
      <c r="J79" s="2">
        <v>107077.919922</v>
      </c>
      <c r="K79" s="2">
        <v>1662.1565519799999</v>
      </c>
      <c r="P79" s="1" t="s">
        <v>985</v>
      </c>
      <c r="Q79" s="1">
        <v>273984</v>
      </c>
      <c r="R79" s="1">
        <v>2638091</v>
      </c>
      <c r="S79" s="1" t="s">
        <v>984</v>
      </c>
      <c r="T79" s="1" t="s">
        <v>986</v>
      </c>
      <c r="U79" s="1" t="s">
        <v>114</v>
      </c>
      <c r="V79" s="2">
        <v>100</v>
      </c>
      <c r="W79" s="1" t="s">
        <v>987</v>
      </c>
      <c r="Y79" s="1" t="s">
        <v>988</v>
      </c>
      <c r="AA79" s="1" t="s">
        <v>176</v>
      </c>
      <c r="AB79" s="1" t="s">
        <v>117</v>
      </c>
      <c r="AC79" s="1" t="s">
        <v>933</v>
      </c>
      <c r="AD79" s="1" t="s">
        <v>119</v>
      </c>
      <c r="AE79" s="1" t="s">
        <v>240</v>
      </c>
      <c r="AF79" s="1" t="s">
        <v>241</v>
      </c>
      <c r="AG79" s="1" t="s">
        <v>242</v>
      </c>
      <c r="AH79" s="1" t="s">
        <v>143</v>
      </c>
      <c r="AI79" s="1" t="s">
        <v>989</v>
      </c>
      <c r="AJ79" s="1" t="s">
        <v>990</v>
      </c>
      <c r="AL79" s="1" t="s">
        <v>244</v>
      </c>
      <c r="AM79" s="1">
        <v>0</v>
      </c>
      <c r="AN79" s="2">
        <v>0</v>
      </c>
      <c r="AO79" s="1" t="s">
        <v>991</v>
      </c>
      <c r="AP79" s="1" t="s">
        <v>246</v>
      </c>
      <c r="AQ79" s="1" t="s">
        <v>247</v>
      </c>
      <c r="AR79" s="1" t="s">
        <v>248</v>
      </c>
      <c r="AS79" s="1" t="s">
        <v>176</v>
      </c>
      <c r="AT79" s="1" t="s">
        <v>117</v>
      </c>
      <c r="AU79" s="1" t="s">
        <v>249</v>
      </c>
      <c r="AV79" s="3" t="s">
        <v>992</v>
      </c>
      <c r="AX79" s="1" t="s">
        <v>197</v>
      </c>
      <c r="BA79" s="1" t="s">
        <v>198</v>
      </c>
      <c r="BD79" s="1" t="s">
        <v>993</v>
      </c>
      <c r="BE79" s="4">
        <v>38777</v>
      </c>
      <c r="BF79" s="1" t="s">
        <v>345</v>
      </c>
      <c r="BG79" s="2">
        <v>2.4319999999999999</v>
      </c>
      <c r="BH79" s="2">
        <v>0</v>
      </c>
      <c r="BI79" s="2">
        <v>105938.12</v>
      </c>
      <c r="BJ79" s="2">
        <v>105938.12</v>
      </c>
      <c r="BK79" s="2">
        <v>11064</v>
      </c>
      <c r="BL79" s="1" t="s">
        <v>968</v>
      </c>
      <c r="BM79" s="1" t="s">
        <v>358</v>
      </c>
      <c r="BN79" s="1" t="s">
        <v>983</v>
      </c>
      <c r="BO79" s="1" t="s">
        <v>968</v>
      </c>
      <c r="BP79" s="1" t="s">
        <v>141</v>
      </c>
      <c r="BQ79" s="1" t="s">
        <v>257</v>
      </c>
      <c r="BR79" s="1">
        <v>2017</v>
      </c>
      <c r="BS79" s="1">
        <v>2017</v>
      </c>
      <c r="BU79" s="1" t="s">
        <v>358</v>
      </c>
      <c r="BX79" s="1">
        <v>1</v>
      </c>
      <c r="BY79" s="1">
        <v>0</v>
      </c>
      <c r="BZ79" s="2">
        <v>100</v>
      </c>
      <c r="CA79" s="1" t="s">
        <v>145</v>
      </c>
      <c r="CB79" s="4">
        <v>39503</v>
      </c>
      <c r="CC79" s="1" t="s">
        <v>146</v>
      </c>
      <c r="CD79" s="1">
        <v>2019</v>
      </c>
      <c r="CE79" s="2">
        <v>0</v>
      </c>
      <c r="CF79" s="2">
        <v>0</v>
      </c>
      <c r="CG79" s="2">
        <v>0</v>
      </c>
      <c r="CH79" s="2">
        <v>0</v>
      </c>
      <c r="CI79" s="2">
        <v>0</v>
      </c>
      <c r="CJ79" s="2">
        <v>0</v>
      </c>
      <c r="CK79" s="2">
        <v>0</v>
      </c>
      <c r="CL79" s="2">
        <v>0</v>
      </c>
      <c r="CM79" s="2">
        <v>0</v>
      </c>
      <c r="CN79" s="2">
        <v>0</v>
      </c>
      <c r="CO79" s="2">
        <v>0</v>
      </c>
      <c r="CP79" s="1">
        <v>2018</v>
      </c>
      <c r="CQ79" s="6">
        <v>0</v>
      </c>
      <c r="CR79" s="6">
        <v>288911</v>
      </c>
      <c r="CS79" s="6">
        <v>0</v>
      </c>
      <c r="CT79" s="6">
        <v>291330</v>
      </c>
      <c r="CU79" s="6">
        <v>0</v>
      </c>
      <c r="CV79" s="6">
        <v>0</v>
      </c>
      <c r="CW79" s="6">
        <v>580241</v>
      </c>
      <c r="CX79" s="6">
        <v>0</v>
      </c>
      <c r="CY79" s="6">
        <v>580241</v>
      </c>
      <c r="CZ79" s="6">
        <v>0</v>
      </c>
      <c r="DA79" s="6">
        <v>580241</v>
      </c>
      <c r="DB79" s="1">
        <v>0</v>
      </c>
      <c r="DC79" s="1">
        <v>0</v>
      </c>
      <c r="DF79" s="2">
        <v>0</v>
      </c>
      <c r="DG79" s="2">
        <v>0.28423517006100002</v>
      </c>
      <c r="DH79">
        <f t="shared" si="14"/>
        <v>1.4200000000000001E-2</v>
      </c>
      <c r="DI79" s="6">
        <f t="shared" si="15"/>
        <v>2.7500016047103726</v>
      </c>
      <c r="DJ79" s="5">
        <f t="shared" si="16"/>
        <v>34048.550889982063</v>
      </c>
      <c r="DK79" s="5">
        <f t="shared" si="17"/>
        <v>3.7125021663590032</v>
      </c>
      <c r="DL79" s="10">
        <f t="shared" si="18"/>
        <v>45965.543701475792</v>
      </c>
      <c r="DM79">
        <f>COUNTIF('Impacted Properties'!$A$1:$A$30,Export_Output_Red_A_3!R79)</f>
        <v>0</v>
      </c>
      <c r="DN79" s="10">
        <f t="shared" si="19"/>
        <v>67000</v>
      </c>
      <c r="DO79" s="10">
        <f t="shared" si="20"/>
        <v>113000</v>
      </c>
    </row>
    <row r="80" spans="1:119" x14ac:dyDescent="0.3">
      <c r="A80" s="1">
        <v>67190</v>
      </c>
      <c r="B80" s="2">
        <v>2645067</v>
      </c>
      <c r="C80" s="1" t="s">
        <v>994</v>
      </c>
      <c r="H80" s="2">
        <v>1033538.61067</v>
      </c>
      <c r="I80" s="2">
        <v>4424.5298540599997</v>
      </c>
      <c r="J80" s="2">
        <v>1038255.85742</v>
      </c>
      <c r="K80" s="2">
        <v>4431.3087763900003</v>
      </c>
      <c r="P80" s="1" t="s">
        <v>995</v>
      </c>
      <c r="Q80" s="1">
        <v>276299</v>
      </c>
      <c r="R80" s="1">
        <v>2645067</v>
      </c>
      <c r="S80" s="1" t="s">
        <v>994</v>
      </c>
      <c r="T80" s="1" t="s">
        <v>569</v>
      </c>
      <c r="U80" s="1" t="s">
        <v>114</v>
      </c>
      <c r="V80" s="2">
        <v>100</v>
      </c>
      <c r="Y80" s="1" t="s">
        <v>570</v>
      </c>
      <c r="AA80" s="1" t="s">
        <v>571</v>
      </c>
      <c r="AB80" s="1" t="s">
        <v>117</v>
      </c>
      <c r="AC80" s="1" t="s">
        <v>572</v>
      </c>
      <c r="AD80" s="1" t="s">
        <v>119</v>
      </c>
      <c r="AE80" s="1" t="s">
        <v>552</v>
      </c>
      <c r="AF80" s="1" t="s">
        <v>553</v>
      </c>
      <c r="AG80" s="1" t="s">
        <v>554</v>
      </c>
      <c r="AH80" s="1" t="s">
        <v>194</v>
      </c>
      <c r="AI80" s="1" t="s">
        <v>996</v>
      </c>
      <c r="AJ80" s="1" t="s">
        <v>997</v>
      </c>
      <c r="AM80" s="1">
        <v>0</v>
      </c>
      <c r="AN80" s="2">
        <v>0</v>
      </c>
      <c r="AW80" s="1" t="s">
        <v>183</v>
      </c>
      <c r="AX80" s="1" t="s">
        <v>131</v>
      </c>
      <c r="BA80" s="1" t="s">
        <v>184</v>
      </c>
      <c r="BD80" s="1" t="s">
        <v>579</v>
      </c>
      <c r="BE80" s="4">
        <v>42566</v>
      </c>
      <c r="BF80" s="1" t="s">
        <v>137</v>
      </c>
      <c r="BG80" s="2">
        <v>23.835100000000001</v>
      </c>
      <c r="BH80" s="2">
        <v>0</v>
      </c>
      <c r="BI80" s="2">
        <v>1038256.96</v>
      </c>
      <c r="BJ80" s="2">
        <v>1038256.96</v>
      </c>
      <c r="BK80" s="2">
        <v>0</v>
      </c>
      <c r="BL80" s="1" t="s">
        <v>552</v>
      </c>
      <c r="BM80" s="1" t="s">
        <v>158</v>
      </c>
      <c r="BP80" s="1" t="s">
        <v>141</v>
      </c>
      <c r="BQ80" s="1" t="s">
        <v>114</v>
      </c>
      <c r="BR80" s="1">
        <v>0</v>
      </c>
      <c r="BS80" s="1">
        <v>0</v>
      </c>
      <c r="BU80" s="1" t="s">
        <v>171</v>
      </c>
      <c r="BX80" s="1">
        <v>0</v>
      </c>
      <c r="BY80" s="1">
        <v>0</v>
      </c>
      <c r="BZ80" s="2">
        <v>0</v>
      </c>
      <c r="CA80" s="1" t="s">
        <v>145</v>
      </c>
      <c r="CB80" s="4">
        <v>39668</v>
      </c>
      <c r="CC80" s="1" t="s">
        <v>146</v>
      </c>
      <c r="CD80" s="1">
        <v>2019</v>
      </c>
      <c r="CE80" s="2">
        <v>0</v>
      </c>
      <c r="CF80" s="2">
        <v>0</v>
      </c>
      <c r="CG80" s="2">
        <v>0</v>
      </c>
      <c r="CH80" s="2">
        <v>0</v>
      </c>
      <c r="CI80" s="2">
        <v>0</v>
      </c>
      <c r="CJ80" s="2">
        <v>0</v>
      </c>
      <c r="CK80" s="2">
        <v>0</v>
      </c>
      <c r="CL80" s="2">
        <v>0</v>
      </c>
      <c r="CM80" s="2">
        <v>0</v>
      </c>
      <c r="CN80" s="2">
        <v>0</v>
      </c>
      <c r="CO80" s="2">
        <v>0</v>
      </c>
      <c r="CP80" s="1">
        <v>2018</v>
      </c>
      <c r="CQ80" s="6">
        <v>0</v>
      </c>
      <c r="CR80" s="6">
        <v>0</v>
      </c>
      <c r="CS80" s="6">
        <v>0</v>
      </c>
      <c r="CT80" s="6">
        <v>0</v>
      </c>
      <c r="CU80" s="6">
        <v>3861</v>
      </c>
      <c r="CV80" s="6">
        <v>357527</v>
      </c>
      <c r="CW80" s="6">
        <v>357527</v>
      </c>
      <c r="CX80" s="6">
        <v>353666</v>
      </c>
      <c r="CY80" s="6">
        <v>3861</v>
      </c>
      <c r="CZ80" s="6">
        <v>0</v>
      </c>
      <c r="DA80" s="6">
        <v>3861</v>
      </c>
      <c r="DB80" s="1">
        <v>2009</v>
      </c>
      <c r="DC80" s="1">
        <v>1178754</v>
      </c>
      <c r="DD80" s="1" t="s">
        <v>194</v>
      </c>
      <c r="DE80" s="1" t="s">
        <v>996</v>
      </c>
      <c r="DF80" s="2">
        <v>64.4619</v>
      </c>
      <c r="DG80" s="2">
        <v>3.4173772650099998</v>
      </c>
      <c r="DH80">
        <f t="shared" si="14"/>
        <v>1.7399999999999999E-2</v>
      </c>
      <c r="DI80" s="6">
        <f t="shared" si="15"/>
        <v>0.34435309732958591</v>
      </c>
      <c r="DJ80" s="5">
        <f t="shared" si="16"/>
        <v>51260.730465577755</v>
      </c>
      <c r="DK80" s="5">
        <f t="shared" si="17"/>
        <v>1.5</v>
      </c>
      <c r="DL80" s="10">
        <f t="shared" si="18"/>
        <v>223291.43049575339</v>
      </c>
      <c r="DM80">
        <f>COUNTIF('Impacted Properties'!$A$1:$A$30,Export_Output_Red_A_3!R80)</f>
        <v>0</v>
      </c>
      <c r="DN80" s="10">
        <f t="shared" si="19"/>
        <v>67000</v>
      </c>
      <c r="DO80" s="10">
        <f t="shared" si="20"/>
        <v>290300</v>
      </c>
    </row>
    <row r="81" spans="1:119" x14ac:dyDescent="0.3">
      <c r="A81" s="1">
        <v>94249</v>
      </c>
      <c r="B81" s="2">
        <v>2645068</v>
      </c>
      <c r="C81" s="1" t="s">
        <v>998</v>
      </c>
      <c r="H81" s="2">
        <v>2075800.92184</v>
      </c>
      <c r="I81" s="2">
        <v>5726.6014157600002</v>
      </c>
      <c r="J81" s="2">
        <v>2070999.69141</v>
      </c>
      <c r="K81" s="2">
        <v>5718.66824997</v>
      </c>
      <c r="P81" s="1" t="s">
        <v>999</v>
      </c>
      <c r="Q81" s="1">
        <v>276300</v>
      </c>
      <c r="R81" s="1">
        <v>2645068</v>
      </c>
      <c r="S81" s="1" t="s">
        <v>998</v>
      </c>
      <c r="T81" s="1" t="s">
        <v>1000</v>
      </c>
      <c r="U81" s="1" t="s">
        <v>114</v>
      </c>
      <c r="V81" s="2">
        <v>100</v>
      </c>
      <c r="Y81" s="1" t="s">
        <v>1001</v>
      </c>
      <c r="AA81" s="1" t="s">
        <v>1002</v>
      </c>
      <c r="AB81" s="1" t="s">
        <v>117</v>
      </c>
      <c r="AC81" s="1" t="s">
        <v>1003</v>
      </c>
      <c r="AD81" s="1" t="s">
        <v>119</v>
      </c>
      <c r="AE81" s="1" t="s">
        <v>552</v>
      </c>
      <c r="AF81" s="1" t="s">
        <v>553</v>
      </c>
      <c r="AG81" s="1" t="s">
        <v>554</v>
      </c>
      <c r="AH81" s="1" t="s">
        <v>194</v>
      </c>
      <c r="AI81" s="1" t="s">
        <v>619</v>
      </c>
      <c r="AJ81" s="1" t="s">
        <v>1004</v>
      </c>
      <c r="AM81" s="1">
        <v>0</v>
      </c>
      <c r="AN81" s="2">
        <v>0</v>
      </c>
      <c r="AW81" s="1" t="s">
        <v>183</v>
      </c>
      <c r="AX81" s="1" t="s">
        <v>131</v>
      </c>
      <c r="BA81" s="1" t="s">
        <v>184</v>
      </c>
      <c r="BD81" s="1" t="s">
        <v>1005</v>
      </c>
      <c r="BE81" s="4">
        <v>39553</v>
      </c>
      <c r="BF81" s="1" t="s">
        <v>515</v>
      </c>
      <c r="BG81" s="2">
        <v>49.506999999999998</v>
      </c>
      <c r="BH81" s="2">
        <v>0</v>
      </c>
      <c r="BI81" s="2">
        <v>2156524.92</v>
      </c>
      <c r="BJ81" s="2">
        <v>2156524.92</v>
      </c>
      <c r="BK81" s="2">
        <v>0</v>
      </c>
      <c r="BL81" s="1" t="s">
        <v>552</v>
      </c>
      <c r="BM81" s="1" t="s">
        <v>158</v>
      </c>
      <c r="BP81" s="1" t="s">
        <v>141</v>
      </c>
      <c r="BQ81" s="1" t="s">
        <v>114</v>
      </c>
      <c r="BR81" s="1">
        <v>0</v>
      </c>
      <c r="BS81" s="1">
        <v>0</v>
      </c>
      <c r="BU81" s="1" t="s">
        <v>171</v>
      </c>
      <c r="BX81" s="1">
        <v>0</v>
      </c>
      <c r="BY81" s="1">
        <v>0</v>
      </c>
      <c r="BZ81" s="2">
        <v>0</v>
      </c>
      <c r="CA81" s="1" t="s">
        <v>145</v>
      </c>
      <c r="CB81" s="4">
        <v>39668</v>
      </c>
      <c r="CC81" s="1" t="s">
        <v>146</v>
      </c>
      <c r="CD81" s="1">
        <v>2019</v>
      </c>
      <c r="CE81" s="2">
        <v>0</v>
      </c>
      <c r="CF81" s="2">
        <v>0</v>
      </c>
      <c r="CG81" s="2">
        <v>0</v>
      </c>
      <c r="CH81" s="2">
        <v>0</v>
      </c>
      <c r="CI81" s="2">
        <v>0</v>
      </c>
      <c r="CJ81" s="2">
        <v>0</v>
      </c>
      <c r="CK81" s="2">
        <v>0</v>
      </c>
      <c r="CL81" s="2">
        <v>0</v>
      </c>
      <c r="CM81" s="2">
        <v>0</v>
      </c>
      <c r="CN81" s="2">
        <v>0</v>
      </c>
      <c r="CO81" s="2">
        <v>0</v>
      </c>
      <c r="CP81" s="1">
        <v>2018</v>
      </c>
      <c r="CQ81" s="6">
        <v>0</v>
      </c>
      <c r="CR81" s="6">
        <v>0</v>
      </c>
      <c r="CS81" s="6">
        <v>0</v>
      </c>
      <c r="CT81" s="6">
        <v>0</v>
      </c>
      <c r="CU81" s="6">
        <v>8020</v>
      </c>
      <c r="CV81" s="6">
        <v>1089154</v>
      </c>
      <c r="CW81" s="6">
        <v>1089154</v>
      </c>
      <c r="CX81" s="6">
        <v>1081134</v>
      </c>
      <c r="CY81" s="6">
        <v>8020</v>
      </c>
      <c r="CZ81" s="6">
        <v>0</v>
      </c>
      <c r="DA81" s="6">
        <v>8020</v>
      </c>
      <c r="DB81" s="1">
        <v>2009</v>
      </c>
      <c r="DC81" s="1">
        <v>1178754</v>
      </c>
      <c r="DD81" s="1" t="s">
        <v>194</v>
      </c>
      <c r="DE81" s="1" t="s">
        <v>996</v>
      </c>
      <c r="DF81" s="2">
        <v>64.4619</v>
      </c>
      <c r="DG81" s="2">
        <v>3.4821980131600001</v>
      </c>
      <c r="DH81">
        <f t="shared" si="14"/>
        <v>8.5000000000000006E-3</v>
      </c>
      <c r="DI81" s="6">
        <f t="shared" si="15"/>
        <v>0.50505050505050508</v>
      </c>
      <c r="DJ81" s="5">
        <f t="shared" si="16"/>
        <v>76608.356289520001</v>
      </c>
      <c r="DK81" s="5">
        <f t="shared" si="17"/>
        <v>1.5</v>
      </c>
      <c r="DL81" s="10">
        <f t="shared" si="18"/>
        <v>227526.81817987442</v>
      </c>
      <c r="DM81">
        <f>COUNTIF('Impacted Properties'!$A$1:$A$30,Export_Output_Red_A_3!R81)</f>
        <v>0</v>
      </c>
      <c r="DN81" s="10">
        <f t="shared" si="19"/>
        <v>67000</v>
      </c>
      <c r="DO81" s="10">
        <f t="shared" si="20"/>
        <v>294600</v>
      </c>
    </row>
    <row r="82" spans="1:119" ht="28.8" x14ac:dyDescent="0.3">
      <c r="A82" s="1">
        <v>161700</v>
      </c>
      <c r="B82" s="2">
        <v>2653153</v>
      </c>
      <c r="C82" s="1" t="s">
        <v>1006</v>
      </c>
      <c r="D82" s="4">
        <v>39138</v>
      </c>
      <c r="H82" s="2">
        <v>350535.97703900002</v>
      </c>
      <c r="I82" s="2">
        <v>2935.4761077600001</v>
      </c>
      <c r="J82" s="2">
        <v>347020.44335900003</v>
      </c>
      <c r="K82" s="2">
        <v>2937.6284854999999</v>
      </c>
      <c r="P82" s="1" t="s">
        <v>1007</v>
      </c>
      <c r="Q82" s="1">
        <v>280927</v>
      </c>
      <c r="R82" s="1">
        <v>2653153</v>
      </c>
      <c r="S82" s="1" t="s">
        <v>1006</v>
      </c>
      <c r="T82" s="1" t="s">
        <v>1008</v>
      </c>
      <c r="U82" s="1" t="s">
        <v>114</v>
      </c>
      <c r="V82" s="2">
        <v>100</v>
      </c>
      <c r="Y82" s="1" t="s">
        <v>509</v>
      </c>
      <c r="AA82" s="1" t="s">
        <v>457</v>
      </c>
      <c r="AB82" s="1" t="s">
        <v>117</v>
      </c>
      <c r="AC82" s="1" t="s">
        <v>510</v>
      </c>
      <c r="AD82" s="1" t="s">
        <v>119</v>
      </c>
      <c r="AE82" s="1" t="s">
        <v>240</v>
      </c>
      <c r="AF82" s="1" t="s">
        <v>264</v>
      </c>
      <c r="AG82" s="1" t="s">
        <v>242</v>
      </c>
      <c r="AH82" s="1" t="s">
        <v>265</v>
      </c>
      <c r="AI82" s="1" t="s">
        <v>1009</v>
      </c>
      <c r="AJ82" s="1" t="s">
        <v>1010</v>
      </c>
      <c r="AL82" s="1" t="s">
        <v>460</v>
      </c>
      <c r="AM82" s="1">
        <v>0</v>
      </c>
      <c r="AN82" s="2">
        <v>0</v>
      </c>
      <c r="AO82" s="1" t="s">
        <v>1011</v>
      </c>
      <c r="AQ82" s="1" t="s">
        <v>525</v>
      </c>
      <c r="AS82" s="1" t="s">
        <v>176</v>
      </c>
      <c r="AT82" s="1" t="s">
        <v>117</v>
      </c>
      <c r="AU82" s="1" t="s">
        <v>279</v>
      </c>
      <c r="AV82" s="3" t="s">
        <v>1012</v>
      </c>
      <c r="AX82" s="1" t="s">
        <v>197</v>
      </c>
      <c r="BA82" s="1" t="s">
        <v>198</v>
      </c>
      <c r="BD82" s="1" t="s">
        <v>1013</v>
      </c>
      <c r="BE82" s="4">
        <v>42789</v>
      </c>
      <c r="BF82" s="1" t="s">
        <v>137</v>
      </c>
      <c r="BG82" s="2">
        <v>7.95</v>
      </c>
      <c r="BH82" s="2">
        <v>0</v>
      </c>
      <c r="BI82" s="2">
        <v>346302</v>
      </c>
      <c r="BJ82" s="2">
        <v>346302</v>
      </c>
      <c r="BK82" s="2">
        <v>2594</v>
      </c>
      <c r="BL82" s="1" t="s">
        <v>1014</v>
      </c>
      <c r="BM82" s="1" t="s">
        <v>139</v>
      </c>
      <c r="BN82" s="1" t="s">
        <v>1015</v>
      </c>
      <c r="BP82" s="1" t="s">
        <v>141</v>
      </c>
      <c r="BQ82" s="1" t="s">
        <v>114</v>
      </c>
      <c r="BR82" s="1">
        <v>2017</v>
      </c>
      <c r="BS82" s="1">
        <v>2017</v>
      </c>
      <c r="BU82" s="1" t="s">
        <v>171</v>
      </c>
      <c r="BV82" s="1" t="s">
        <v>143</v>
      </c>
      <c r="BW82" s="1" t="s">
        <v>1016</v>
      </c>
      <c r="BX82" s="1">
        <v>1</v>
      </c>
      <c r="BY82" s="1">
        <v>0</v>
      </c>
      <c r="BZ82" s="2">
        <v>100</v>
      </c>
      <c r="CA82" s="1" t="s">
        <v>145</v>
      </c>
      <c r="CB82" s="4">
        <v>39912</v>
      </c>
      <c r="CC82" s="1" t="s">
        <v>146</v>
      </c>
      <c r="CD82" s="1">
        <v>2019</v>
      </c>
      <c r="CE82" s="2">
        <v>0</v>
      </c>
      <c r="CF82" s="2">
        <v>0</v>
      </c>
      <c r="CG82" s="2">
        <v>0</v>
      </c>
      <c r="CH82" s="2">
        <v>0</v>
      </c>
      <c r="CI82" s="2">
        <v>0</v>
      </c>
      <c r="CJ82" s="2">
        <v>0</v>
      </c>
      <c r="CK82" s="2">
        <v>0</v>
      </c>
      <c r="CL82" s="2">
        <v>0</v>
      </c>
      <c r="CM82" s="2">
        <v>0</v>
      </c>
      <c r="CN82" s="2">
        <v>0</v>
      </c>
      <c r="CO82" s="2">
        <v>0</v>
      </c>
      <c r="CP82" s="1">
        <v>2018</v>
      </c>
      <c r="CQ82" s="6">
        <v>333272</v>
      </c>
      <c r="CR82" s="6">
        <v>0</v>
      </c>
      <c r="CS82" s="6">
        <v>25000</v>
      </c>
      <c r="CT82" s="6">
        <v>0</v>
      </c>
      <c r="CU82" s="6">
        <v>1126</v>
      </c>
      <c r="CV82" s="6">
        <v>173750</v>
      </c>
      <c r="CW82" s="6">
        <v>532022</v>
      </c>
      <c r="CX82" s="6">
        <v>172624</v>
      </c>
      <c r="CY82" s="6">
        <v>359398</v>
      </c>
      <c r="CZ82" s="6">
        <v>0</v>
      </c>
      <c r="DA82" s="6">
        <v>359398</v>
      </c>
      <c r="DB82" s="1">
        <v>2008</v>
      </c>
      <c r="DC82" s="1">
        <v>2620037</v>
      </c>
      <c r="DD82" s="1" t="s">
        <v>265</v>
      </c>
      <c r="DE82" s="1" t="s">
        <v>1009</v>
      </c>
      <c r="DF82" s="2">
        <v>8.9969999999999999</v>
      </c>
      <c r="DG82" s="2">
        <v>3.3551603102200001</v>
      </c>
      <c r="DH82">
        <f t="shared" si="14"/>
        <v>5.1200000000000002E-2</v>
      </c>
      <c r="DI82" s="6">
        <f t="shared" si="15"/>
        <v>0.57392102846648296</v>
      </c>
      <c r="DJ82" s="5">
        <f t="shared" si="16"/>
        <v>83879.007755499988</v>
      </c>
      <c r="DK82" s="5">
        <f t="shared" si="17"/>
        <v>1.5</v>
      </c>
      <c r="DL82" s="10">
        <f t="shared" si="18"/>
        <v>219226.1746697748</v>
      </c>
      <c r="DM82">
        <f>COUNTIF('Impacted Properties'!$A$1:$A$30,Export_Output_Red_A_3!R82)</f>
        <v>1</v>
      </c>
      <c r="DN82" s="10">
        <f t="shared" si="19"/>
        <v>67000</v>
      </c>
      <c r="DO82" s="10">
        <f t="shared" si="20"/>
        <v>0</v>
      </c>
    </row>
    <row r="83" spans="1:119" ht="28.8" x14ac:dyDescent="0.3">
      <c r="A83" s="1">
        <v>68875</v>
      </c>
      <c r="B83" s="2">
        <v>2658188</v>
      </c>
      <c r="C83" s="1" t="s">
        <v>1017</v>
      </c>
      <c r="H83" s="2">
        <v>2702624.4054200002</v>
      </c>
      <c r="I83" s="2">
        <v>8514.3337331599996</v>
      </c>
      <c r="J83" s="2">
        <v>2844614.9238300002</v>
      </c>
      <c r="K83" s="2">
        <v>8631.1797143000003</v>
      </c>
      <c r="P83" s="1" t="s">
        <v>1018</v>
      </c>
      <c r="Q83" s="1">
        <v>283630</v>
      </c>
      <c r="R83" s="1">
        <v>2658188</v>
      </c>
      <c r="S83" s="1" t="s">
        <v>1017</v>
      </c>
      <c r="T83" s="1" t="s">
        <v>1019</v>
      </c>
      <c r="U83" s="1" t="s">
        <v>114</v>
      </c>
      <c r="V83" s="2">
        <v>100</v>
      </c>
      <c r="X83" s="1" t="s">
        <v>1020</v>
      </c>
      <c r="Y83" s="1" t="s">
        <v>1021</v>
      </c>
      <c r="AA83" s="1" t="s">
        <v>1022</v>
      </c>
      <c r="AB83" s="1" t="s">
        <v>1023</v>
      </c>
      <c r="AC83" s="1" t="s">
        <v>1024</v>
      </c>
      <c r="AD83" s="1" t="s">
        <v>119</v>
      </c>
      <c r="AE83" s="1" t="s">
        <v>120</v>
      </c>
      <c r="AF83" s="1" t="s">
        <v>193</v>
      </c>
      <c r="AG83" s="1" t="s">
        <v>122</v>
      </c>
      <c r="AH83" s="1" t="s">
        <v>194</v>
      </c>
      <c r="AI83" s="1" t="s">
        <v>1025</v>
      </c>
      <c r="AJ83" s="1" t="s">
        <v>1026</v>
      </c>
      <c r="AM83" s="1">
        <v>0</v>
      </c>
      <c r="AN83" s="2">
        <v>0</v>
      </c>
      <c r="AQ83" s="1" t="s">
        <v>168</v>
      </c>
      <c r="AS83" s="1" t="s">
        <v>116</v>
      </c>
      <c r="AT83" s="1" t="s">
        <v>117</v>
      </c>
      <c r="AU83" s="1" t="s">
        <v>129</v>
      </c>
      <c r="AV83" s="3" t="s">
        <v>169</v>
      </c>
      <c r="AW83" s="1" t="s">
        <v>183</v>
      </c>
      <c r="AX83" s="1" t="s">
        <v>197</v>
      </c>
      <c r="BA83" s="1" t="s">
        <v>233</v>
      </c>
      <c r="BD83" s="1" t="s">
        <v>1027</v>
      </c>
      <c r="BE83" s="4">
        <v>42545</v>
      </c>
      <c r="BF83" s="1" t="s">
        <v>515</v>
      </c>
      <c r="BG83" s="2">
        <v>69.592699999999994</v>
      </c>
      <c r="BH83" s="2">
        <v>853.61</v>
      </c>
      <c r="BI83" s="2">
        <v>3031458.01</v>
      </c>
      <c r="BJ83" s="2">
        <v>3031458.01</v>
      </c>
      <c r="BK83" s="2">
        <v>0</v>
      </c>
      <c r="BL83" s="1" t="s">
        <v>120</v>
      </c>
      <c r="BM83" s="1" t="s">
        <v>158</v>
      </c>
      <c r="BP83" s="1" t="s">
        <v>141</v>
      </c>
      <c r="BQ83" s="1" t="s">
        <v>114</v>
      </c>
      <c r="BR83" s="1">
        <v>0</v>
      </c>
      <c r="BS83" s="1">
        <v>0</v>
      </c>
      <c r="BU83" s="1" t="s">
        <v>171</v>
      </c>
      <c r="BX83" s="1">
        <v>0</v>
      </c>
      <c r="BY83" s="1">
        <v>0</v>
      </c>
      <c r="BZ83" s="2">
        <v>0</v>
      </c>
      <c r="CA83" s="1" t="s">
        <v>145</v>
      </c>
      <c r="CB83" s="4">
        <v>40156</v>
      </c>
      <c r="CC83" s="1" t="s">
        <v>146</v>
      </c>
      <c r="CD83" s="1">
        <v>2019</v>
      </c>
      <c r="CE83" s="2">
        <v>0</v>
      </c>
      <c r="CF83" s="2">
        <v>0</v>
      </c>
      <c r="CG83" s="2">
        <v>0</v>
      </c>
      <c r="CH83" s="2">
        <v>0</v>
      </c>
      <c r="CI83" s="2">
        <v>0</v>
      </c>
      <c r="CJ83" s="2">
        <v>0</v>
      </c>
      <c r="CK83" s="2">
        <v>0</v>
      </c>
      <c r="CL83" s="2">
        <v>0</v>
      </c>
      <c r="CM83" s="2">
        <v>0</v>
      </c>
      <c r="CN83" s="2">
        <v>0</v>
      </c>
      <c r="CO83" s="2">
        <v>0</v>
      </c>
      <c r="CP83" s="1">
        <v>2018</v>
      </c>
      <c r="CQ83" s="6">
        <v>0</v>
      </c>
      <c r="CR83" s="6">
        <v>0</v>
      </c>
      <c r="CS83" s="6">
        <v>0</v>
      </c>
      <c r="CT83" s="6">
        <v>0</v>
      </c>
      <c r="CU83" s="6">
        <v>11274</v>
      </c>
      <c r="CV83" s="6">
        <v>835112</v>
      </c>
      <c r="CW83" s="6">
        <v>835112</v>
      </c>
      <c r="CX83" s="6">
        <v>823838</v>
      </c>
      <c r="CY83" s="6">
        <v>11274</v>
      </c>
      <c r="CZ83" s="6">
        <v>0</v>
      </c>
      <c r="DA83" s="6">
        <v>11274</v>
      </c>
      <c r="DB83" s="1">
        <v>0</v>
      </c>
      <c r="DC83" s="1">
        <v>0</v>
      </c>
      <c r="DF83" s="2">
        <v>0</v>
      </c>
      <c r="DG83" s="2">
        <v>13.748126193599999</v>
      </c>
      <c r="DH83">
        <f t="shared" si="14"/>
        <v>2.3900000000000001E-2</v>
      </c>
      <c r="DI83" s="6">
        <f t="shared" si="15"/>
        <v>0.27548196189595253</v>
      </c>
      <c r="DJ83" s="5">
        <f t="shared" si="16"/>
        <v>164977.43541153608</v>
      </c>
      <c r="DK83" s="5">
        <f t="shared" si="17"/>
        <v>1.5</v>
      </c>
      <c r="DL83" s="10">
        <f t="shared" si="18"/>
        <v>898302.56548982393</v>
      </c>
      <c r="DM83">
        <f>COUNTIF('Impacted Properties'!$A$1:$A$30,Export_Output_Red_A_3!R83)</f>
        <v>0</v>
      </c>
      <c r="DN83" s="10">
        <f t="shared" si="19"/>
        <v>67000</v>
      </c>
      <c r="DO83" s="10">
        <f t="shared" si="20"/>
        <v>965400</v>
      </c>
    </row>
    <row r="84" spans="1:119" ht="28.8" x14ac:dyDescent="0.3">
      <c r="A84" s="1">
        <v>115998</v>
      </c>
      <c r="B84" s="2">
        <v>2658194</v>
      </c>
      <c r="C84" s="1" t="s">
        <v>1028</v>
      </c>
      <c r="H84" s="2">
        <v>34359626.880199999</v>
      </c>
      <c r="I84" s="2">
        <v>29323.145258600001</v>
      </c>
      <c r="J84" s="2">
        <v>34453880.072300002</v>
      </c>
      <c r="K84" s="2">
        <v>29204.058881100002</v>
      </c>
      <c r="P84" s="1" t="s">
        <v>1029</v>
      </c>
      <c r="Q84" s="1">
        <v>283631</v>
      </c>
      <c r="R84" s="1">
        <v>2658194</v>
      </c>
      <c r="S84" s="1" t="s">
        <v>1028</v>
      </c>
      <c r="T84" s="1" t="s">
        <v>1019</v>
      </c>
      <c r="U84" s="1" t="s">
        <v>114</v>
      </c>
      <c r="V84" s="2">
        <v>100</v>
      </c>
      <c r="X84" s="1" t="s">
        <v>1020</v>
      </c>
      <c r="Y84" s="1" t="s">
        <v>1021</v>
      </c>
      <c r="AA84" s="1" t="s">
        <v>1022</v>
      </c>
      <c r="AB84" s="1" t="s">
        <v>1023</v>
      </c>
      <c r="AC84" s="1" t="s">
        <v>1024</v>
      </c>
      <c r="AD84" s="1" t="s">
        <v>119</v>
      </c>
      <c r="AE84" s="1" t="s">
        <v>120</v>
      </c>
      <c r="AF84" s="1" t="s">
        <v>178</v>
      </c>
      <c r="AG84" s="1" t="s">
        <v>122</v>
      </c>
      <c r="AH84" s="1" t="s">
        <v>179</v>
      </c>
      <c r="AI84" s="1" t="s">
        <v>1030</v>
      </c>
      <c r="AJ84" s="1" t="s">
        <v>1031</v>
      </c>
      <c r="AL84" s="1" t="s">
        <v>1032</v>
      </c>
      <c r="AM84" s="1">
        <v>0</v>
      </c>
      <c r="AN84" s="2">
        <v>0</v>
      </c>
      <c r="AQ84" s="1" t="s">
        <v>168</v>
      </c>
      <c r="AS84" s="1" t="s">
        <v>116</v>
      </c>
      <c r="AT84" s="1" t="s">
        <v>117</v>
      </c>
      <c r="AU84" s="1" t="s">
        <v>129</v>
      </c>
      <c r="AV84" s="3" t="s">
        <v>169</v>
      </c>
      <c r="AW84" s="1" t="s">
        <v>183</v>
      </c>
      <c r="AX84" s="1" t="s">
        <v>131</v>
      </c>
      <c r="BA84" s="1" t="s">
        <v>184</v>
      </c>
      <c r="BD84" s="1" t="s">
        <v>1027</v>
      </c>
      <c r="BE84" s="4">
        <v>42545</v>
      </c>
      <c r="BF84" s="1" t="s">
        <v>515</v>
      </c>
      <c r="BG84" s="2">
        <v>784.01729999999998</v>
      </c>
      <c r="BH84" s="2">
        <v>853.61</v>
      </c>
      <c r="BI84" s="2">
        <v>34151793.590000004</v>
      </c>
      <c r="BJ84" s="2">
        <v>34151793.590000004</v>
      </c>
      <c r="BK84" s="2">
        <v>0</v>
      </c>
      <c r="BL84" s="1" t="s">
        <v>120</v>
      </c>
      <c r="BM84" s="1" t="s">
        <v>217</v>
      </c>
      <c r="BP84" s="1" t="s">
        <v>141</v>
      </c>
      <c r="BQ84" s="1" t="s">
        <v>114</v>
      </c>
      <c r="BR84" s="1">
        <v>0</v>
      </c>
      <c r="BS84" s="1">
        <v>0</v>
      </c>
      <c r="BU84" s="1" t="s">
        <v>171</v>
      </c>
      <c r="BX84" s="1">
        <v>0</v>
      </c>
      <c r="BY84" s="1">
        <v>0</v>
      </c>
      <c r="BZ84" s="2">
        <v>0</v>
      </c>
      <c r="CA84" s="1" t="s">
        <v>145</v>
      </c>
      <c r="CB84" s="4">
        <v>40156</v>
      </c>
      <c r="CC84" s="1" t="s">
        <v>146</v>
      </c>
      <c r="CD84" s="1">
        <v>2019</v>
      </c>
      <c r="CE84" s="2">
        <v>0</v>
      </c>
      <c r="CF84" s="2">
        <v>0</v>
      </c>
      <c r="CG84" s="2">
        <v>0</v>
      </c>
      <c r="CH84" s="2">
        <v>0</v>
      </c>
      <c r="CI84" s="2">
        <v>0</v>
      </c>
      <c r="CJ84" s="2">
        <v>0</v>
      </c>
      <c r="CK84" s="2">
        <v>0</v>
      </c>
      <c r="CL84" s="2">
        <v>0</v>
      </c>
      <c r="CM84" s="2">
        <v>0</v>
      </c>
      <c r="CN84" s="2">
        <v>0</v>
      </c>
      <c r="CO84" s="2">
        <v>0</v>
      </c>
      <c r="CP84" s="1">
        <v>2018</v>
      </c>
      <c r="CQ84" s="6">
        <v>0</v>
      </c>
      <c r="CR84" s="6">
        <v>3975</v>
      </c>
      <c r="CS84" s="6">
        <v>0</v>
      </c>
      <c r="CT84" s="6">
        <v>1368000</v>
      </c>
      <c r="CU84" s="6">
        <v>93780</v>
      </c>
      <c r="CV84" s="6">
        <v>8040208</v>
      </c>
      <c r="CW84" s="6">
        <v>9412183</v>
      </c>
      <c r="CX84" s="6">
        <v>7946428</v>
      </c>
      <c r="CY84" s="6">
        <v>1465755</v>
      </c>
      <c r="CZ84" s="6">
        <v>0</v>
      </c>
      <c r="DA84" s="6">
        <v>1465755</v>
      </c>
      <c r="DB84" s="1">
        <v>0</v>
      </c>
      <c r="DC84" s="1">
        <v>0</v>
      </c>
      <c r="DF84" s="2">
        <v>0</v>
      </c>
      <c r="DG84" s="2">
        <v>54.611257135700001</v>
      </c>
      <c r="DH84">
        <f t="shared" si="14"/>
        <v>8.3999999999999995E-3</v>
      </c>
      <c r="DI84" s="6">
        <f t="shared" si="15"/>
        <v>0.27548210536019463</v>
      </c>
      <c r="DJ84" s="5">
        <f t="shared" si="16"/>
        <v>655335.11345229368</v>
      </c>
      <c r="DK84" s="5">
        <f t="shared" si="17"/>
        <v>1.5</v>
      </c>
      <c r="DL84" s="10">
        <f t="shared" si="18"/>
        <v>3568299.5412466382</v>
      </c>
      <c r="DM84">
        <f>COUNTIF('Impacted Properties'!$A$1:$A$30,Export_Output_Red_A_3!R84)</f>
        <v>0</v>
      </c>
      <c r="DN84" s="10">
        <f t="shared" si="19"/>
        <v>67000</v>
      </c>
      <c r="DO84" s="10">
        <f t="shared" si="20"/>
        <v>3635300</v>
      </c>
    </row>
    <row r="85" spans="1:119" ht="28.8" x14ac:dyDescent="0.3">
      <c r="A85" s="1">
        <v>157507</v>
      </c>
      <c r="B85" s="2">
        <v>2658758</v>
      </c>
      <c r="C85" s="1" t="s">
        <v>1033</v>
      </c>
      <c r="H85" s="2">
        <v>85986.536597500002</v>
      </c>
      <c r="I85" s="2">
        <v>1263.41421014</v>
      </c>
      <c r="J85" s="2">
        <v>86043.1777344</v>
      </c>
      <c r="K85" s="2">
        <v>1264.1750747000001</v>
      </c>
      <c r="P85" s="1" t="s">
        <v>1034</v>
      </c>
      <c r="Q85" s="1">
        <v>284002</v>
      </c>
      <c r="R85" s="1">
        <v>2658758</v>
      </c>
      <c r="S85" s="1" t="s">
        <v>1033</v>
      </c>
      <c r="T85" s="1" t="s">
        <v>1035</v>
      </c>
      <c r="U85" s="1" t="s">
        <v>114</v>
      </c>
      <c r="V85" s="2">
        <v>100</v>
      </c>
      <c r="W85" s="1" t="s">
        <v>1036</v>
      </c>
      <c r="Y85" s="1" t="s">
        <v>1037</v>
      </c>
      <c r="AA85" s="1" t="s">
        <v>176</v>
      </c>
      <c r="AB85" s="1" t="s">
        <v>117</v>
      </c>
      <c r="AC85" s="1" t="s">
        <v>1038</v>
      </c>
      <c r="AD85" s="1" t="s">
        <v>119</v>
      </c>
      <c r="AE85" s="1" t="s">
        <v>240</v>
      </c>
      <c r="AF85" s="1" t="s">
        <v>241</v>
      </c>
      <c r="AG85" s="1" t="s">
        <v>242</v>
      </c>
      <c r="AH85" s="1" t="s">
        <v>143</v>
      </c>
      <c r="AI85" s="1" t="s">
        <v>265</v>
      </c>
      <c r="AJ85" s="1" t="s">
        <v>1039</v>
      </c>
      <c r="AL85" s="1" t="s">
        <v>1040</v>
      </c>
      <c r="AM85" s="1">
        <v>0</v>
      </c>
      <c r="AN85" s="2">
        <v>0</v>
      </c>
      <c r="AO85" s="1" t="s">
        <v>1041</v>
      </c>
      <c r="AP85" s="1" t="s">
        <v>246</v>
      </c>
      <c r="AQ85" s="1" t="s">
        <v>247</v>
      </c>
      <c r="AR85" s="1" t="s">
        <v>248</v>
      </c>
      <c r="AS85" s="1" t="s">
        <v>176</v>
      </c>
      <c r="AT85" s="1" t="s">
        <v>117</v>
      </c>
      <c r="AU85" s="1" t="s">
        <v>249</v>
      </c>
      <c r="AV85" s="3" t="s">
        <v>1042</v>
      </c>
      <c r="AX85" s="1" t="s">
        <v>197</v>
      </c>
      <c r="BA85" s="1" t="s">
        <v>198</v>
      </c>
      <c r="BD85" s="1" t="s">
        <v>1043</v>
      </c>
      <c r="BE85" s="4">
        <v>39995</v>
      </c>
      <c r="BF85" s="1" t="s">
        <v>345</v>
      </c>
      <c r="BG85" s="2">
        <v>1.9830000000000001</v>
      </c>
      <c r="BH85" s="2">
        <v>0</v>
      </c>
      <c r="BI85" s="2">
        <v>86379.48</v>
      </c>
      <c r="BJ85" s="2">
        <v>86379.48</v>
      </c>
      <c r="BK85" s="2">
        <v>4950</v>
      </c>
      <c r="BL85" s="1" t="s">
        <v>253</v>
      </c>
      <c r="BM85" s="1" t="s">
        <v>254</v>
      </c>
      <c r="BN85" s="1" t="s">
        <v>346</v>
      </c>
      <c r="BO85" s="1" t="s">
        <v>256</v>
      </c>
      <c r="BP85" s="1" t="s">
        <v>141</v>
      </c>
      <c r="BQ85" s="1" t="s">
        <v>257</v>
      </c>
      <c r="BR85" s="1">
        <v>2015</v>
      </c>
      <c r="BS85" s="1">
        <v>2015</v>
      </c>
      <c r="BU85" s="1" t="s">
        <v>254</v>
      </c>
      <c r="BX85" s="1">
        <v>1</v>
      </c>
      <c r="BY85" s="1">
        <v>0</v>
      </c>
      <c r="BZ85" s="2">
        <v>100</v>
      </c>
      <c r="CA85" s="1" t="s">
        <v>145</v>
      </c>
      <c r="CB85" s="4">
        <v>40184</v>
      </c>
      <c r="CC85" s="1" t="s">
        <v>146</v>
      </c>
      <c r="CD85" s="1">
        <v>2019</v>
      </c>
      <c r="CE85" s="2">
        <v>0</v>
      </c>
      <c r="CF85" s="2">
        <v>0</v>
      </c>
      <c r="CG85" s="2">
        <v>0</v>
      </c>
      <c r="CH85" s="2">
        <v>0</v>
      </c>
      <c r="CI85" s="2">
        <v>0</v>
      </c>
      <c r="CJ85" s="2">
        <v>0</v>
      </c>
      <c r="CK85" s="2">
        <v>0</v>
      </c>
      <c r="CL85" s="2">
        <v>0</v>
      </c>
      <c r="CM85" s="2">
        <v>0</v>
      </c>
      <c r="CN85" s="2">
        <v>0</v>
      </c>
      <c r="CO85" s="2">
        <v>0</v>
      </c>
      <c r="CP85" s="1">
        <v>2018</v>
      </c>
      <c r="CQ85" s="6">
        <v>0</v>
      </c>
      <c r="CR85" s="6">
        <v>79169</v>
      </c>
      <c r="CS85" s="6">
        <v>0</v>
      </c>
      <c r="CT85" s="6">
        <v>280733</v>
      </c>
      <c r="CU85" s="6">
        <v>0</v>
      </c>
      <c r="CV85" s="6">
        <v>0</v>
      </c>
      <c r="CW85" s="6">
        <v>359902</v>
      </c>
      <c r="CX85" s="6">
        <v>0</v>
      </c>
      <c r="CY85" s="6">
        <v>359902</v>
      </c>
      <c r="CZ85" s="6">
        <v>0</v>
      </c>
      <c r="DA85" s="6">
        <v>359902</v>
      </c>
      <c r="DB85" s="1">
        <v>2010</v>
      </c>
      <c r="DC85" s="1">
        <v>1168202</v>
      </c>
      <c r="DD85" s="1" t="s">
        <v>143</v>
      </c>
      <c r="DE85" s="1" t="s">
        <v>265</v>
      </c>
      <c r="DF85" s="2">
        <v>3.9809999999999999</v>
      </c>
      <c r="DG85" s="2">
        <v>0.96121495693000003</v>
      </c>
      <c r="DH85">
        <f t="shared" si="14"/>
        <v>5.8799999999999998E-2</v>
      </c>
      <c r="DI85" s="6">
        <f t="shared" si="15"/>
        <v>3.2499964111846937</v>
      </c>
      <c r="DJ85" s="5">
        <f t="shared" si="16"/>
        <v>136079.0511870044</v>
      </c>
      <c r="DK85" s="5">
        <f t="shared" si="17"/>
        <v>4.3874951550993364</v>
      </c>
      <c r="DL85" s="10">
        <f t="shared" si="18"/>
        <v>183706.71910245591</v>
      </c>
      <c r="DM85">
        <f>COUNTIF('Impacted Properties'!$A$1:$A$30,Export_Output_Red_A_3!R85)</f>
        <v>1</v>
      </c>
      <c r="DN85" s="10">
        <f t="shared" si="19"/>
        <v>67000</v>
      </c>
      <c r="DO85" s="10">
        <f t="shared" si="20"/>
        <v>0</v>
      </c>
    </row>
    <row r="86" spans="1:119" ht="28.8" x14ac:dyDescent="0.3">
      <c r="A86" s="1">
        <v>200952</v>
      </c>
      <c r="B86" s="2">
        <v>2658759</v>
      </c>
      <c r="C86" s="1" t="s">
        <v>1044</v>
      </c>
      <c r="H86" s="2">
        <v>77089.155659399999</v>
      </c>
      <c r="I86" s="2">
        <v>1269.16889287</v>
      </c>
      <c r="J86" s="2">
        <v>77001.6171875</v>
      </c>
      <c r="K86" s="2">
        <v>1277.98242385</v>
      </c>
      <c r="P86" s="1" t="s">
        <v>1045</v>
      </c>
      <c r="Q86" s="1">
        <v>284003</v>
      </c>
      <c r="R86" s="1">
        <v>2658759</v>
      </c>
      <c r="S86" s="1" t="s">
        <v>1044</v>
      </c>
      <c r="T86" s="1" t="s">
        <v>1046</v>
      </c>
      <c r="U86" s="1" t="s">
        <v>114</v>
      </c>
      <c r="V86" s="2">
        <v>100</v>
      </c>
      <c r="W86" s="1" t="s">
        <v>1047</v>
      </c>
      <c r="Y86" s="1" t="s">
        <v>1048</v>
      </c>
      <c r="AA86" s="1" t="s">
        <v>176</v>
      </c>
      <c r="AB86" s="1" t="s">
        <v>117</v>
      </c>
      <c r="AC86" s="1" t="s">
        <v>1049</v>
      </c>
      <c r="AD86" s="1" t="s">
        <v>119</v>
      </c>
      <c r="AE86" s="1" t="s">
        <v>240</v>
      </c>
      <c r="AF86" s="1" t="s">
        <v>241</v>
      </c>
      <c r="AG86" s="1" t="s">
        <v>242</v>
      </c>
      <c r="AH86" s="1" t="s">
        <v>143</v>
      </c>
      <c r="AI86" s="1" t="s">
        <v>1050</v>
      </c>
      <c r="AJ86" s="1" t="s">
        <v>1051</v>
      </c>
      <c r="AL86" s="1" t="s">
        <v>1040</v>
      </c>
      <c r="AM86" s="1">
        <v>0</v>
      </c>
      <c r="AN86" s="2">
        <v>0</v>
      </c>
      <c r="AO86" s="1" t="s">
        <v>1052</v>
      </c>
      <c r="AP86" s="1" t="s">
        <v>246</v>
      </c>
      <c r="AQ86" s="1" t="s">
        <v>247</v>
      </c>
      <c r="AR86" s="1" t="s">
        <v>248</v>
      </c>
      <c r="AS86" s="1" t="s">
        <v>176</v>
      </c>
      <c r="AT86" s="1" t="s">
        <v>117</v>
      </c>
      <c r="AU86" s="1" t="s">
        <v>249</v>
      </c>
      <c r="AV86" s="3" t="s">
        <v>1053</v>
      </c>
      <c r="AX86" s="1" t="s">
        <v>197</v>
      </c>
      <c r="BA86" s="1" t="s">
        <v>198</v>
      </c>
      <c r="BE86" s="4">
        <v>39998</v>
      </c>
      <c r="BF86" s="1" t="s">
        <v>345</v>
      </c>
      <c r="BG86" s="2">
        <v>1.9830000000000001</v>
      </c>
      <c r="BH86" s="2">
        <v>0</v>
      </c>
      <c r="BI86" s="2">
        <v>86379.48</v>
      </c>
      <c r="BJ86" s="2">
        <v>86379.48</v>
      </c>
      <c r="BK86" s="2">
        <v>10429</v>
      </c>
      <c r="BL86" s="1" t="s">
        <v>968</v>
      </c>
      <c r="BM86" s="1" t="s">
        <v>358</v>
      </c>
      <c r="BN86" s="1" t="s">
        <v>983</v>
      </c>
      <c r="BO86" s="1" t="s">
        <v>968</v>
      </c>
      <c r="BP86" s="1" t="s">
        <v>141</v>
      </c>
      <c r="BQ86" s="1" t="s">
        <v>257</v>
      </c>
      <c r="BR86" s="1">
        <v>2005</v>
      </c>
      <c r="BS86" s="1">
        <v>2000</v>
      </c>
      <c r="BU86" s="1" t="s">
        <v>358</v>
      </c>
      <c r="BX86" s="1">
        <v>1</v>
      </c>
      <c r="BY86" s="1">
        <v>0</v>
      </c>
      <c r="BZ86" s="2">
        <v>100</v>
      </c>
      <c r="CA86" s="1" t="s">
        <v>145</v>
      </c>
      <c r="CB86" s="4">
        <v>40184</v>
      </c>
      <c r="CC86" s="1" t="s">
        <v>146</v>
      </c>
      <c r="CD86" s="1">
        <v>2019</v>
      </c>
      <c r="CE86" s="2">
        <v>0</v>
      </c>
      <c r="CF86" s="2">
        <v>0</v>
      </c>
      <c r="CG86" s="2">
        <v>0</v>
      </c>
      <c r="CH86" s="2">
        <v>0</v>
      </c>
      <c r="CI86" s="2">
        <v>0</v>
      </c>
      <c r="CJ86" s="2">
        <v>0</v>
      </c>
      <c r="CK86" s="2">
        <v>0</v>
      </c>
      <c r="CL86" s="2">
        <v>0</v>
      </c>
      <c r="CM86" s="2">
        <v>0</v>
      </c>
      <c r="CN86" s="2">
        <v>0</v>
      </c>
      <c r="CO86" s="2">
        <v>0</v>
      </c>
      <c r="CP86" s="1">
        <v>2018</v>
      </c>
      <c r="CQ86" s="6">
        <v>0</v>
      </c>
      <c r="CR86" s="6">
        <v>201877</v>
      </c>
      <c r="CS86" s="6">
        <v>0</v>
      </c>
      <c r="CT86" s="6">
        <v>280733</v>
      </c>
      <c r="CU86" s="6">
        <v>0</v>
      </c>
      <c r="CV86" s="6">
        <v>0</v>
      </c>
      <c r="CW86" s="6">
        <v>482610</v>
      </c>
      <c r="CX86" s="6">
        <v>0</v>
      </c>
      <c r="CY86" s="6">
        <v>482610</v>
      </c>
      <c r="CZ86" s="6">
        <v>0</v>
      </c>
      <c r="DA86" s="6">
        <v>482610</v>
      </c>
      <c r="DB86" s="1">
        <v>2010</v>
      </c>
      <c r="DC86" s="1">
        <v>1168202</v>
      </c>
      <c r="DD86" s="1" t="s">
        <v>143</v>
      </c>
      <c r="DE86" s="1" t="s">
        <v>265</v>
      </c>
      <c r="DF86" s="2">
        <v>3.9809999999999999</v>
      </c>
      <c r="DG86" s="2">
        <v>0.80662764400700004</v>
      </c>
      <c r="DH86">
        <f t="shared" si="14"/>
        <v>4.9299999999999997E-2</v>
      </c>
      <c r="DI86" s="6">
        <f t="shared" si="15"/>
        <v>3.2499964111846937</v>
      </c>
      <c r="DJ86" s="5">
        <f t="shared" si="16"/>
        <v>114194.14946294359</v>
      </c>
      <c r="DK86" s="5">
        <f t="shared" si="17"/>
        <v>4.3874951550993364</v>
      </c>
      <c r="DL86" s="10">
        <f t="shared" si="18"/>
        <v>154162.10177497385</v>
      </c>
      <c r="DM86">
        <f>COUNTIF('Impacted Properties'!$A$1:$A$30,Export_Output_Red_A_3!R86)</f>
        <v>1</v>
      </c>
      <c r="DN86" s="10">
        <f t="shared" si="19"/>
        <v>67000</v>
      </c>
      <c r="DO86" s="10">
        <f t="shared" si="20"/>
        <v>0</v>
      </c>
    </row>
    <row r="87" spans="1:119" x14ac:dyDescent="0.3">
      <c r="A87" s="1">
        <v>154907</v>
      </c>
      <c r="B87" s="2">
        <v>2666823</v>
      </c>
      <c r="C87" s="1" t="s">
        <v>1054</v>
      </c>
      <c r="H87" s="2">
        <v>373848.56025400001</v>
      </c>
      <c r="I87" s="2">
        <v>2843.73049244</v>
      </c>
      <c r="J87" s="2">
        <v>375417.20898400003</v>
      </c>
      <c r="K87" s="2">
        <v>2919.7726355200002</v>
      </c>
      <c r="P87" s="1" t="s">
        <v>1055</v>
      </c>
      <c r="Q87" s="1">
        <v>287760</v>
      </c>
      <c r="R87" s="1">
        <v>2666823</v>
      </c>
      <c r="S87" s="1" t="s">
        <v>1054</v>
      </c>
      <c r="T87" s="1" t="s">
        <v>1056</v>
      </c>
      <c r="U87" s="1" t="s">
        <v>114</v>
      </c>
      <c r="V87" s="2">
        <v>100</v>
      </c>
      <c r="Y87" s="1" t="s">
        <v>1057</v>
      </c>
      <c r="AA87" s="1" t="s">
        <v>116</v>
      </c>
      <c r="AB87" s="1" t="s">
        <v>117</v>
      </c>
      <c r="AC87" s="1" t="s">
        <v>1058</v>
      </c>
      <c r="AD87" s="1" t="s">
        <v>119</v>
      </c>
      <c r="AE87" s="1" t="s">
        <v>120</v>
      </c>
      <c r="AF87" s="1" t="s">
        <v>121</v>
      </c>
      <c r="AG87" s="1" t="s">
        <v>122</v>
      </c>
      <c r="AH87" s="1" t="s">
        <v>123</v>
      </c>
      <c r="AI87" s="1" t="s">
        <v>1059</v>
      </c>
      <c r="AJ87" s="1" t="s">
        <v>1060</v>
      </c>
      <c r="AM87" s="1">
        <v>0</v>
      </c>
      <c r="AN87" s="2">
        <v>0</v>
      </c>
      <c r="AX87" s="1" t="s">
        <v>131</v>
      </c>
      <c r="BA87" s="1" t="s">
        <v>133</v>
      </c>
      <c r="BD87" s="1" t="s">
        <v>1061</v>
      </c>
      <c r="BE87" s="4">
        <v>42692</v>
      </c>
      <c r="BF87" s="1" t="s">
        <v>1062</v>
      </c>
      <c r="BG87" s="2">
        <v>8.6534999999999993</v>
      </c>
      <c r="BH87" s="2">
        <v>0</v>
      </c>
      <c r="BI87" s="2">
        <v>376946.46</v>
      </c>
      <c r="BJ87" s="2">
        <v>376946.46</v>
      </c>
      <c r="BK87" s="2">
        <v>0</v>
      </c>
      <c r="BL87" s="1" t="s">
        <v>120</v>
      </c>
      <c r="BM87" s="1" t="s">
        <v>158</v>
      </c>
      <c r="BP87" s="1" t="s">
        <v>141</v>
      </c>
      <c r="BQ87" s="1" t="s">
        <v>114</v>
      </c>
      <c r="BR87" s="1">
        <v>0</v>
      </c>
      <c r="BS87" s="1">
        <v>0</v>
      </c>
      <c r="BU87" s="1" t="s">
        <v>171</v>
      </c>
      <c r="BX87" s="1">
        <v>0</v>
      </c>
      <c r="BY87" s="1">
        <v>0</v>
      </c>
      <c r="BZ87" s="2">
        <v>0</v>
      </c>
      <c r="CA87" s="1" t="s">
        <v>145</v>
      </c>
      <c r="CB87" s="4">
        <v>40550</v>
      </c>
      <c r="CC87" s="1" t="s">
        <v>146</v>
      </c>
      <c r="CD87" s="1">
        <v>2019</v>
      </c>
      <c r="CE87" s="2">
        <v>0</v>
      </c>
      <c r="CF87" s="2">
        <v>0</v>
      </c>
      <c r="CG87" s="2">
        <v>0</v>
      </c>
      <c r="CH87" s="2">
        <v>0</v>
      </c>
      <c r="CI87" s="2">
        <v>0</v>
      </c>
      <c r="CJ87" s="2">
        <v>0</v>
      </c>
      <c r="CK87" s="2">
        <v>0</v>
      </c>
      <c r="CL87" s="2">
        <v>0</v>
      </c>
      <c r="CM87" s="2">
        <v>0</v>
      </c>
      <c r="CN87" s="2">
        <v>0</v>
      </c>
      <c r="CO87" s="2">
        <v>0</v>
      </c>
      <c r="CP87" s="1">
        <v>2018</v>
      </c>
      <c r="CQ87" s="6">
        <v>0</v>
      </c>
      <c r="CR87" s="6">
        <v>0</v>
      </c>
      <c r="CS87" s="6">
        <v>0</v>
      </c>
      <c r="CT87" s="6">
        <v>0</v>
      </c>
      <c r="CU87" s="6">
        <v>1402</v>
      </c>
      <c r="CV87" s="6">
        <v>86535</v>
      </c>
      <c r="CW87" s="6">
        <v>86535</v>
      </c>
      <c r="CX87" s="6">
        <v>85133</v>
      </c>
      <c r="CY87" s="6">
        <v>1402</v>
      </c>
      <c r="CZ87" s="6">
        <v>0</v>
      </c>
      <c r="DA87" s="6">
        <v>1402</v>
      </c>
      <c r="DB87" s="1">
        <v>2011</v>
      </c>
      <c r="DC87" s="1">
        <v>2533770</v>
      </c>
      <c r="DD87" s="1" t="s">
        <v>123</v>
      </c>
      <c r="DE87" s="1" t="s">
        <v>1059</v>
      </c>
      <c r="DF87" s="2">
        <v>9.7445000000000004</v>
      </c>
      <c r="DG87" s="2">
        <v>3.9416508554299998</v>
      </c>
      <c r="DH87">
        <f t="shared" si="14"/>
        <v>5.5199999999999999E-2</v>
      </c>
      <c r="DI87" s="6">
        <f t="shared" si="15"/>
        <v>0.2295684113865932</v>
      </c>
      <c r="DJ87" s="5">
        <f t="shared" si="16"/>
        <v>39416.508554300002</v>
      </c>
      <c r="DK87" s="5">
        <f t="shared" si="17"/>
        <v>1.5</v>
      </c>
      <c r="DL87" s="10">
        <f t="shared" si="18"/>
        <v>257547.4668937962</v>
      </c>
      <c r="DM87">
        <f>COUNTIF('Impacted Properties'!$A$1:$A$30,Export_Output_Red_A_3!R87)</f>
        <v>0</v>
      </c>
      <c r="DN87" s="10">
        <f t="shared" si="19"/>
        <v>67000</v>
      </c>
      <c r="DO87" s="10">
        <f t="shared" si="20"/>
        <v>324600</v>
      </c>
    </row>
    <row r="88" spans="1:119" ht="28.8" x14ac:dyDescent="0.3">
      <c r="A88" s="1">
        <v>69739</v>
      </c>
      <c r="B88" s="2">
        <v>2666825</v>
      </c>
      <c r="C88" s="1" t="s">
        <v>1063</v>
      </c>
      <c r="D88" s="4">
        <v>38739</v>
      </c>
      <c r="H88" s="2">
        <v>1205055.52541</v>
      </c>
      <c r="I88" s="2">
        <v>4434.2195092800002</v>
      </c>
      <c r="J88" s="2">
        <v>1198700.39063</v>
      </c>
      <c r="K88" s="2">
        <v>4421.3242591400003</v>
      </c>
      <c r="P88" s="1" t="s">
        <v>1064</v>
      </c>
      <c r="Q88" s="1">
        <v>287762</v>
      </c>
      <c r="R88" s="1">
        <v>2666825</v>
      </c>
      <c r="S88" s="1" t="s">
        <v>1063</v>
      </c>
      <c r="T88" s="1" t="s">
        <v>1065</v>
      </c>
      <c r="U88" s="1" t="s">
        <v>114</v>
      </c>
      <c r="V88" s="2">
        <v>100</v>
      </c>
      <c r="Y88" s="1" t="s">
        <v>609</v>
      </c>
      <c r="AA88" s="1" t="s">
        <v>116</v>
      </c>
      <c r="AB88" s="1" t="s">
        <v>117</v>
      </c>
      <c r="AC88" s="1" t="s">
        <v>610</v>
      </c>
      <c r="AD88" s="1" t="s">
        <v>119</v>
      </c>
      <c r="AE88" s="1" t="s">
        <v>120</v>
      </c>
      <c r="AF88" s="1" t="s">
        <v>121</v>
      </c>
      <c r="AG88" s="1" t="s">
        <v>122</v>
      </c>
      <c r="AH88" s="1" t="s">
        <v>123</v>
      </c>
      <c r="AI88" s="1" t="s">
        <v>1066</v>
      </c>
      <c r="AJ88" s="1" t="s">
        <v>1067</v>
      </c>
      <c r="AL88" s="1" t="s">
        <v>126</v>
      </c>
      <c r="AM88" s="1">
        <v>0</v>
      </c>
      <c r="AN88" s="2">
        <v>0</v>
      </c>
      <c r="AO88" s="1" t="s">
        <v>1068</v>
      </c>
      <c r="AQ88" s="1" t="s">
        <v>128</v>
      </c>
      <c r="AS88" s="1" t="s">
        <v>116</v>
      </c>
      <c r="AT88" s="1" t="s">
        <v>117</v>
      </c>
      <c r="AU88" s="1" t="s">
        <v>129</v>
      </c>
      <c r="AV88" s="3" t="s">
        <v>1069</v>
      </c>
      <c r="AX88" s="1" t="s">
        <v>131</v>
      </c>
      <c r="BA88" s="1" t="s">
        <v>133</v>
      </c>
      <c r="BD88" s="1" t="s">
        <v>1070</v>
      </c>
      <c r="BE88" s="4">
        <v>39989</v>
      </c>
      <c r="BF88" s="1" t="s">
        <v>137</v>
      </c>
      <c r="BG88" s="2">
        <v>27.802</v>
      </c>
      <c r="BH88" s="2">
        <v>0</v>
      </c>
      <c r="BI88" s="2">
        <v>1211055.1200000001</v>
      </c>
      <c r="BJ88" s="2">
        <v>1211055.1200000001</v>
      </c>
      <c r="BK88" s="2">
        <v>0</v>
      </c>
      <c r="BL88" s="1" t="s">
        <v>120</v>
      </c>
      <c r="BM88" s="1" t="s">
        <v>217</v>
      </c>
      <c r="BP88" s="1" t="s">
        <v>141</v>
      </c>
      <c r="BQ88" s="1" t="s">
        <v>114</v>
      </c>
      <c r="BR88" s="1">
        <v>0</v>
      </c>
      <c r="BS88" s="1">
        <v>0</v>
      </c>
      <c r="BU88" s="1" t="s">
        <v>171</v>
      </c>
      <c r="BX88" s="1">
        <v>0</v>
      </c>
      <c r="BY88" s="1">
        <v>0</v>
      </c>
      <c r="BZ88" s="2">
        <v>0</v>
      </c>
      <c r="CA88" s="1" t="s">
        <v>145</v>
      </c>
      <c r="CB88" s="4">
        <v>40550</v>
      </c>
      <c r="CC88" s="1" t="s">
        <v>146</v>
      </c>
      <c r="CD88" s="1">
        <v>2019</v>
      </c>
      <c r="CE88" s="2">
        <v>0</v>
      </c>
      <c r="CF88" s="2">
        <v>0</v>
      </c>
      <c r="CG88" s="2">
        <v>0</v>
      </c>
      <c r="CH88" s="2">
        <v>0</v>
      </c>
      <c r="CI88" s="2">
        <v>0</v>
      </c>
      <c r="CJ88" s="2">
        <v>0</v>
      </c>
      <c r="CK88" s="2">
        <v>0</v>
      </c>
      <c r="CL88" s="2">
        <v>0</v>
      </c>
      <c r="CM88" s="2">
        <v>0</v>
      </c>
      <c r="CN88" s="2">
        <v>0</v>
      </c>
      <c r="CO88" s="2">
        <v>0</v>
      </c>
      <c r="CP88" s="1">
        <v>2018</v>
      </c>
      <c r="CQ88" s="6">
        <v>0</v>
      </c>
      <c r="CR88" s="6">
        <v>1830</v>
      </c>
      <c r="CS88" s="6">
        <v>0</v>
      </c>
      <c r="CT88" s="6">
        <v>0</v>
      </c>
      <c r="CU88" s="6">
        <v>4504</v>
      </c>
      <c r="CV88" s="6">
        <v>528238</v>
      </c>
      <c r="CW88" s="6">
        <v>530068</v>
      </c>
      <c r="CX88" s="6">
        <v>523734</v>
      </c>
      <c r="CY88" s="6">
        <v>6334</v>
      </c>
      <c r="CZ88" s="6">
        <v>0</v>
      </c>
      <c r="DA88" s="6">
        <v>6334</v>
      </c>
      <c r="DB88" s="1">
        <v>2011</v>
      </c>
      <c r="DC88" s="1">
        <v>2533771</v>
      </c>
      <c r="DD88" s="1" t="s">
        <v>123</v>
      </c>
      <c r="DE88" s="1" t="s">
        <v>1066</v>
      </c>
      <c r="DF88" s="2">
        <v>28.995000000000001</v>
      </c>
      <c r="DG88" s="2">
        <v>0.41473716981499997</v>
      </c>
      <c r="DH88">
        <f t="shared" si="14"/>
        <v>1.8E-3</v>
      </c>
      <c r="DI88" s="6">
        <f t="shared" si="15"/>
        <v>0.43617998163452704</v>
      </c>
      <c r="DJ88" s="5">
        <f t="shared" si="16"/>
        <v>7880.0062264849985</v>
      </c>
      <c r="DK88" s="5">
        <f t="shared" si="17"/>
        <v>1.5</v>
      </c>
      <c r="DL88" s="10">
        <f t="shared" si="18"/>
        <v>27098.926675712097</v>
      </c>
      <c r="DM88">
        <f>COUNTIF('Impacted Properties'!$A$1:$A$30,Export_Output_Red_A_3!R88)</f>
        <v>0</v>
      </c>
      <c r="DN88" s="10">
        <f t="shared" si="19"/>
        <v>67000</v>
      </c>
      <c r="DO88" s="10">
        <f t="shared" si="20"/>
        <v>94100</v>
      </c>
    </row>
    <row r="89" spans="1:119" x14ac:dyDescent="0.3">
      <c r="A89" s="1">
        <v>119966</v>
      </c>
      <c r="B89" s="2">
        <v>2666826</v>
      </c>
      <c r="C89" s="1" t="s">
        <v>1071</v>
      </c>
      <c r="D89" s="4">
        <v>38739</v>
      </c>
      <c r="H89" s="2">
        <v>52321.0481287</v>
      </c>
      <c r="I89" s="2">
        <v>2125.44766699</v>
      </c>
      <c r="J89" s="2">
        <v>50573.9375</v>
      </c>
      <c r="K89" s="2">
        <v>2119.9032096800001</v>
      </c>
      <c r="P89" s="1" t="s">
        <v>1072</v>
      </c>
      <c r="Q89" s="1">
        <v>287763</v>
      </c>
      <c r="R89" s="1">
        <v>2666826</v>
      </c>
      <c r="S89" s="1" t="s">
        <v>1071</v>
      </c>
      <c r="T89" s="1" t="s">
        <v>1056</v>
      </c>
      <c r="U89" s="1" t="s">
        <v>114</v>
      </c>
      <c r="V89" s="2">
        <v>100</v>
      </c>
      <c r="Y89" s="1" t="s">
        <v>1057</v>
      </c>
      <c r="AA89" s="1" t="s">
        <v>116</v>
      </c>
      <c r="AB89" s="1" t="s">
        <v>117</v>
      </c>
      <c r="AC89" s="1" t="s">
        <v>1058</v>
      </c>
      <c r="AD89" s="1" t="s">
        <v>119</v>
      </c>
      <c r="AE89" s="1" t="s">
        <v>120</v>
      </c>
      <c r="AF89" s="1" t="s">
        <v>121</v>
      </c>
      <c r="AG89" s="1" t="s">
        <v>122</v>
      </c>
      <c r="AH89" s="1" t="s">
        <v>123</v>
      </c>
      <c r="AI89" s="1" t="s">
        <v>1073</v>
      </c>
      <c r="AJ89" s="1" t="s">
        <v>1074</v>
      </c>
      <c r="AM89" s="1">
        <v>0</v>
      </c>
      <c r="AN89" s="2">
        <v>0</v>
      </c>
      <c r="AX89" s="1" t="s">
        <v>131</v>
      </c>
      <c r="BA89" s="1" t="s">
        <v>133</v>
      </c>
      <c r="BD89" s="1" t="s">
        <v>1061</v>
      </c>
      <c r="BE89" s="4">
        <v>42692</v>
      </c>
      <c r="BF89" s="1" t="s">
        <v>1062</v>
      </c>
      <c r="BG89" s="2">
        <v>1.1930000000000001</v>
      </c>
      <c r="BH89" s="2">
        <v>0</v>
      </c>
      <c r="BI89" s="2">
        <v>51967.08</v>
      </c>
      <c r="BJ89" s="2">
        <v>51967.08</v>
      </c>
      <c r="BK89" s="2">
        <v>0</v>
      </c>
      <c r="BL89" s="1" t="s">
        <v>120</v>
      </c>
      <c r="BM89" s="1" t="s">
        <v>158</v>
      </c>
      <c r="BP89" s="1" t="s">
        <v>141</v>
      </c>
      <c r="BQ89" s="1" t="s">
        <v>114</v>
      </c>
      <c r="BR89" s="1">
        <v>0</v>
      </c>
      <c r="BS89" s="1">
        <v>0</v>
      </c>
      <c r="BU89" s="1" t="s">
        <v>171</v>
      </c>
      <c r="BX89" s="1">
        <v>0</v>
      </c>
      <c r="BY89" s="1">
        <v>0</v>
      </c>
      <c r="BZ89" s="2">
        <v>0</v>
      </c>
      <c r="CA89" s="1" t="s">
        <v>145</v>
      </c>
      <c r="CB89" s="4">
        <v>40550</v>
      </c>
      <c r="CC89" s="1" t="s">
        <v>146</v>
      </c>
      <c r="CD89" s="1">
        <v>2019</v>
      </c>
      <c r="CE89" s="2">
        <v>0</v>
      </c>
      <c r="CF89" s="2">
        <v>0</v>
      </c>
      <c r="CG89" s="2">
        <v>0</v>
      </c>
      <c r="CH89" s="2">
        <v>0</v>
      </c>
      <c r="CI89" s="2">
        <v>0</v>
      </c>
      <c r="CJ89" s="2">
        <v>0</v>
      </c>
      <c r="CK89" s="2">
        <v>0</v>
      </c>
      <c r="CL89" s="2">
        <v>0</v>
      </c>
      <c r="CM89" s="2">
        <v>0</v>
      </c>
      <c r="CN89" s="2">
        <v>0</v>
      </c>
      <c r="CO89" s="2">
        <v>0</v>
      </c>
      <c r="CP89" s="1">
        <v>2018</v>
      </c>
      <c r="CQ89" s="6">
        <v>0</v>
      </c>
      <c r="CR89" s="6">
        <v>0</v>
      </c>
      <c r="CS89" s="6">
        <v>0</v>
      </c>
      <c r="CT89" s="6">
        <v>0</v>
      </c>
      <c r="CU89" s="6">
        <v>193</v>
      </c>
      <c r="CV89" s="6">
        <v>9544</v>
      </c>
      <c r="CW89" s="6">
        <v>9544</v>
      </c>
      <c r="CX89" s="6">
        <v>9351</v>
      </c>
      <c r="CY89" s="6">
        <v>193</v>
      </c>
      <c r="CZ89" s="6">
        <v>0</v>
      </c>
      <c r="DA89" s="6">
        <v>193</v>
      </c>
      <c r="DB89" s="1">
        <v>2011</v>
      </c>
      <c r="DC89" s="1">
        <v>2533771</v>
      </c>
      <c r="DD89" s="1" t="s">
        <v>123</v>
      </c>
      <c r="DE89" s="1" t="s">
        <v>1066</v>
      </c>
      <c r="DF89" s="2">
        <v>28.995000000000001</v>
      </c>
      <c r="DG89" s="2">
        <v>0.28488158287799997</v>
      </c>
      <c r="DH89">
        <f t="shared" si="14"/>
        <v>2.8899999999999999E-2</v>
      </c>
      <c r="DI89" s="6">
        <f t="shared" si="15"/>
        <v>0.18365472910927455</v>
      </c>
      <c r="DJ89" s="5">
        <f t="shared" si="16"/>
        <v>2279.0526630239997</v>
      </c>
      <c r="DK89" s="5">
        <f t="shared" si="17"/>
        <v>1.5</v>
      </c>
      <c r="DL89" s="10">
        <f t="shared" si="18"/>
        <v>18614.162625248518</v>
      </c>
      <c r="DM89">
        <f>COUNTIF('Impacted Properties'!$A$1:$A$30,Export_Output_Red_A_3!R89)</f>
        <v>0</v>
      </c>
      <c r="DN89" s="10">
        <f t="shared" si="19"/>
        <v>67000</v>
      </c>
      <c r="DO89" s="10">
        <f t="shared" si="20"/>
        <v>85700</v>
      </c>
    </row>
    <row r="90" spans="1:119" ht="28.8" x14ac:dyDescent="0.3">
      <c r="A90" s="1">
        <v>157876</v>
      </c>
      <c r="B90" s="2">
        <v>2671373</v>
      </c>
      <c r="C90" s="1" t="s">
        <v>1075</v>
      </c>
      <c r="D90" s="4">
        <v>39271</v>
      </c>
      <c r="H90" s="2">
        <v>663558.97574300005</v>
      </c>
      <c r="I90" s="2">
        <v>5321.3869465799999</v>
      </c>
      <c r="J90" s="2">
        <v>669535.023438</v>
      </c>
      <c r="K90" s="2">
        <v>5193.0754637600003</v>
      </c>
      <c r="P90" s="1" t="s">
        <v>1076</v>
      </c>
      <c r="Q90" s="1">
        <v>289439</v>
      </c>
      <c r="R90" s="1">
        <v>2671373</v>
      </c>
      <c r="S90" s="1" t="s">
        <v>1075</v>
      </c>
      <c r="T90" s="1" t="s">
        <v>1077</v>
      </c>
      <c r="U90" s="1" t="s">
        <v>114</v>
      </c>
      <c r="V90" s="2">
        <v>100</v>
      </c>
      <c r="Y90" s="1" t="s">
        <v>1078</v>
      </c>
      <c r="AA90" s="1" t="s">
        <v>429</v>
      </c>
      <c r="AB90" s="1" t="s">
        <v>117</v>
      </c>
      <c r="AC90" s="1" t="s">
        <v>1079</v>
      </c>
      <c r="AD90" s="1" t="s">
        <v>119</v>
      </c>
      <c r="AE90" s="1" t="s">
        <v>240</v>
      </c>
      <c r="AF90" s="1" t="s">
        <v>241</v>
      </c>
      <c r="AG90" s="1" t="s">
        <v>242</v>
      </c>
      <c r="AH90" s="1" t="s">
        <v>143</v>
      </c>
      <c r="AI90" s="1" t="s">
        <v>927</v>
      </c>
      <c r="AJ90" s="1" t="s">
        <v>1080</v>
      </c>
      <c r="AL90" s="1" t="s">
        <v>244</v>
      </c>
      <c r="AM90" s="1">
        <v>0</v>
      </c>
      <c r="AN90" s="2">
        <v>0</v>
      </c>
      <c r="AO90" s="1" t="s">
        <v>1081</v>
      </c>
      <c r="AP90" s="1" t="s">
        <v>246</v>
      </c>
      <c r="AQ90" s="1" t="s">
        <v>247</v>
      </c>
      <c r="AR90" s="1" t="s">
        <v>248</v>
      </c>
      <c r="AS90" s="1" t="s">
        <v>176</v>
      </c>
      <c r="AT90" s="1" t="s">
        <v>117</v>
      </c>
      <c r="AU90" s="1" t="s">
        <v>249</v>
      </c>
      <c r="AV90" s="3" t="s">
        <v>1082</v>
      </c>
      <c r="AX90" s="1" t="s">
        <v>197</v>
      </c>
      <c r="BA90" s="1" t="s">
        <v>198</v>
      </c>
      <c r="BD90" s="1" t="s">
        <v>1083</v>
      </c>
      <c r="BE90" s="4">
        <v>42027</v>
      </c>
      <c r="BF90" s="1" t="s">
        <v>515</v>
      </c>
      <c r="BG90" s="2">
        <v>15.428000000000001</v>
      </c>
      <c r="BH90" s="2">
        <v>0</v>
      </c>
      <c r="BI90" s="2">
        <v>672043.68</v>
      </c>
      <c r="BJ90" s="2">
        <v>672043.68</v>
      </c>
      <c r="BK90" s="2">
        <v>25156</v>
      </c>
      <c r="BL90" s="1" t="s">
        <v>253</v>
      </c>
      <c r="BM90" s="1" t="s">
        <v>254</v>
      </c>
      <c r="BN90" s="1" t="s">
        <v>255</v>
      </c>
      <c r="BO90" s="1" t="s">
        <v>908</v>
      </c>
      <c r="BP90" s="1" t="s">
        <v>141</v>
      </c>
      <c r="BQ90" s="1" t="s">
        <v>257</v>
      </c>
      <c r="BR90" s="1">
        <v>2016</v>
      </c>
      <c r="BS90" s="1">
        <v>2016</v>
      </c>
      <c r="BU90" s="1" t="s">
        <v>254</v>
      </c>
      <c r="BX90" s="1">
        <v>1</v>
      </c>
      <c r="BY90" s="1">
        <v>0</v>
      </c>
      <c r="BZ90" s="2">
        <v>100</v>
      </c>
      <c r="CA90" s="1" t="s">
        <v>145</v>
      </c>
      <c r="CB90" s="4">
        <v>40752</v>
      </c>
      <c r="CC90" s="1" t="s">
        <v>146</v>
      </c>
      <c r="CD90" s="1">
        <v>2019</v>
      </c>
      <c r="CE90" s="2">
        <v>0</v>
      </c>
      <c r="CF90" s="2">
        <v>0</v>
      </c>
      <c r="CG90" s="2">
        <v>0</v>
      </c>
      <c r="CH90" s="2">
        <v>0</v>
      </c>
      <c r="CI90" s="2">
        <v>0</v>
      </c>
      <c r="CJ90" s="2">
        <v>0</v>
      </c>
      <c r="CK90" s="2">
        <v>0</v>
      </c>
      <c r="CL90" s="2">
        <v>0</v>
      </c>
      <c r="CM90" s="2">
        <v>0</v>
      </c>
      <c r="CN90" s="2">
        <v>0</v>
      </c>
      <c r="CO90" s="2">
        <v>0</v>
      </c>
      <c r="CP90" s="1">
        <v>2018</v>
      </c>
      <c r="CQ90" s="6">
        <v>0</v>
      </c>
      <c r="CR90" s="6">
        <v>339968</v>
      </c>
      <c r="CS90" s="6">
        <v>0</v>
      </c>
      <c r="CT90" s="6">
        <v>1043828</v>
      </c>
      <c r="CU90" s="6">
        <v>0</v>
      </c>
      <c r="CV90" s="6">
        <v>0</v>
      </c>
      <c r="CW90" s="6">
        <v>1383796</v>
      </c>
      <c r="CX90" s="6">
        <v>0</v>
      </c>
      <c r="CY90" s="6">
        <v>1383796</v>
      </c>
      <c r="CZ90" s="6">
        <v>0</v>
      </c>
      <c r="DA90" s="6">
        <v>1383796</v>
      </c>
      <c r="DB90" s="1">
        <v>0</v>
      </c>
      <c r="DC90" s="1">
        <v>0</v>
      </c>
      <c r="DF90" s="2">
        <v>0</v>
      </c>
      <c r="DG90" s="2">
        <v>0.844994489726</v>
      </c>
      <c r="DH90">
        <f t="shared" si="14"/>
        <v>6.6E-3</v>
      </c>
      <c r="DI90" s="6">
        <f t="shared" si="15"/>
        <v>1.553214517246855</v>
      </c>
      <c r="DJ90" s="5">
        <f t="shared" si="16"/>
        <v>57170.657779473106</v>
      </c>
      <c r="DK90" s="5">
        <f t="shared" si="17"/>
        <v>2.0968395982832542</v>
      </c>
      <c r="DL90" s="10">
        <f t="shared" si="18"/>
        <v>77180.388002288688</v>
      </c>
      <c r="DM90">
        <f>COUNTIF('Impacted Properties'!$A$1:$A$30,Export_Output_Red_A_3!R90)</f>
        <v>0</v>
      </c>
      <c r="DN90" s="10">
        <f t="shared" si="19"/>
        <v>67000</v>
      </c>
      <c r="DO90" s="10">
        <f t="shared" si="20"/>
        <v>144200</v>
      </c>
    </row>
    <row r="91" spans="1:119" ht="28.8" x14ac:dyDescent="0.3">
      <c r="A91" s="1">
        <v>295716</v>
      </c>
      <c r="B91" s="2">
        <v>2671411</v>
      </c>
      <c r="C91" s="1" t="s">
        <v>1084</v>
      </c>
      <c r="H91" s="2">
        <v>563297.30808500003</v>
      </c>
      <c r="I91" s="2">
        <v>2999.1938245000001</v>
      </c>
      <c r="J91" s="2">
        <v>570304.11914099997</v>
      </c>
      <c r="K91" s="2">
        <v>3045.2199990099998</v>
      </c>
      <c r="P91" s="1" t="s">
        <v>1085</v>
      </c>
      <c r="Q91" s="1">
        <v>289466</v>
      </c>
      <c r="R91" s="1">
        <v>2671411</v>
      </c>
      <c r="S91" s="1" t="s">
        <v>1084</v>
      </c>
      <c r="T91" s="1" t="s">
        <v>1086</v>
      </c>
      <c r="U91" s="1" t="s">
        <v>114</v>
      </c>
      <c r="V91" s="2">
        <v>100</v>
      </c>
      <c r="X91" s="1" t="s">
        <v>1087</v>
      </c>
      <c r="Y91" s="1" t="s">
        <v>1088</v>
      </c>
      <c r="AA91" s="1" t="s">
        <v>116</v>
      </c>
      <c r="AB91" s="1" t="s">
        <v>117</v>
      </c>
      <c r="AC91" s="1" t="s">
        <v>1089</v>
      </c>
      <c r="AD91" s="1" t="s">
        <v>119</v>
      </c>
      <c r="AE91" s="1" t="s">
        <v>635</v>
      </c>
      <c r="AF91" s="1" t="s">
        <v>636</v>
      </c>
      <c r="AG91" s="1" t="s">
        <v>637</v>
      </c>
      <c r="AH91" s="1" t="s">
        <v>194</v>
      </c>
      <c r="AI91" s="1" t="s">
        <v>622</v>
      </c>
      <c r="AJ91" s="1" t="s">
        <v>1090</v>
      </c>
      <c r="AL91" s="1" t="s">
        <v>1091</v>
      </c>
      <c r="AM91" s="1">
        <v>0</v>
      </c>
      <c r="AN91" s="2">
        <v>0</v>
      </c>
      <c r="AO91" s="1" t="s">
        <v>1092</v>
      </c>
      <c r="AQ91" s="1" t="s">
        <v>837</v>
      </c>
      <c r="AS91" s="1" t="s">
        <v>116</v>
      </c>
      <c r="AT91" s="1" t="s">
        <v>117</v>
      </c>
      <c r="AU91" s="1" t="s">
        <v>129</v>
      </c>
      <c r="AV91" s="3" t="s">
        <v>1093</v>
      </c>
      <c r="AX91" s="1" t="s">
        <v>131</v>
      </c>
      <c r="AZ91" s="1" t="s">
        <v>132</v>
      </c>
      <c r="BA91" s="1" t="s">
        <v>133</v>
      </c>
      <c r="BD91" s="1" t="s">
        <v>1094</v>
      </c>
      <c r="BE91" s="4">
        <v>40695</v>
      </c>
      <c r="BF91" s="1" t="s">
        <v>345</v>
      </c>
      <c r="BG91" s="2">
        <v>12.9427</v>
      </c>
      <c r="BH91" s="2">
        <v>0</v>
      </c>
      <c r="BI91" s="2">
        <v>563784.01</v>
      </c>
      <c r="BJ91" s="2">
        <v>563784.01</v>
      </c>
      <c r="BK91" s="2">
        <v>2075</v>
      </c>
      <c r="BL91" s="1" t="s">
        <v>138</v>
      </c>
      <c r="BM91" s="1" t="s">
        <v>139</v>
      </c>
      <c r="BN91" s="1" t="s">
        <v>394</v>
      </c>
      <c r="BP91" s="1" t="s">
        <v>141</v>
      </c>
      <c r="BQ91" s="1" t="s">
        <v>114</v>
      </c>
      <c r="BR91" s="1">
        <v>1980</v>
      </c>
      <c r="BS91" s="1">
        <v>1961</v>
      </c>
      <c r="BU91" s="1" t="s">
        <v>159</v>
      </c>
      <c r="BV91" s="1" t="s">
        <v>143</v>
      </c>
      <c r="BW91" s="1" t="s">
        <v>179</v>
      </c>
      <c r="BX91" s="1">
        <v>1</v>
      </c>
      <c r="BY91" s="1">
        <v>0</v>
      </c>
      <c r="BZ91" s="2">
        <v>100</v>
      </c>
      <c r="CA91" s="1" t="s">
        <v>145</v>
      </c>
      <c r="CB91" s="4">
        <v>40753</v>
      </c>
      <c r="CC91" s="1" t="s">
        <v>146</v>
      </c>
      <c r="CD91" s="1">
        <v>2019</v>
      </c>
      <c r="CE91" s="2">
        <v>0</v>
      </c>
      <c r="CF91" s="2">
        <v>0</v>
      </c>
      <c r="CG91" s="2">
        <v>0</v>
      </c>
      <c r="CH91" s="2">
        <v>0</v>
      </c>
      <c r="CI91" s="2">
        <v>0</v>
      </c>
      <c r="CJ91" s="2">
        <v>0</v>
      </c>
      <c r="CK91" s="2">
        <v>0</v>
      </c>
      <c r="CL91" s="2">
        <v>0</v>
      </c>
      <c r="CM91" s="2">
        <v>0</v>
      </c>
      <c r="CN91" s="2">
        <v>0</v>
      </c>
      <c r="CO91" s="2">
        <v>0</v>
      </c>
      <c r="CP91" s="1">
        <v>2018</v>
      </c>
      <c r="CQ91" s="6">
        <v>73528</v>
      </c>
      <c r="CR91" s="6">
        <v>0</v>
      </c>
      <c r="CS91" s="6">
        <v>12000</v>
      </c>
      <c r="CT91" s="6">
        <v>0</v>
      </c>
      <c r="CU91" s="6">
        <v>1326</v>
      </c>
      <c r="CV91" s="6">
        <v>143312</v>
      </c>
      <c r="CW91" s="6">
        <v>228840</v>
      </c>
      <c r="CX91" s="6">
        <v>141986</v>
      </c>
      <c r="CY91" s="6">
        <v>86854</v>
      </c>
      <c r="CZ91" s="6">
        <v>11885</v>
      </c>
      <c r="DA91" s="6">
        <v>74969</v>
      </c>
      <c r="DB91" s="1">
        <v>0</v>
      </c>
      <c r="DC91" s="1">
        <v>0</v>
      </c>
      <c r="DF91" s="2">
        <v>0</v>
      </c>
      <c r="DG91" s="2">
        <v>6.7751414275800004</v>
      </c>
      <c r="DH91">
        <f t="shared" si="14"/>
        <v>6.3500000000000001E-2</v>
      </c>
      <c r="DI91" s="6">
        <f t="shared" si="15"/>
        <v>0.27548138514960718</v>
      </c>
      <c r="DJ91" s="5">
        <f t="shared" si="16"/>
        <v>81301.488030562061</v>
      </c>
      <c r="DK91" s="5">
        <f t="shared" si="17"/>
        <v>1.5</v>
      </c>
      <c r="DL91" s="10">
        <f t="shared" si="18"/>
        <v>442687.74087807722</v>
      </c>
      <c r="DM91">
        <f>COUNTIF('Impacted Properties'!$A$1:$A$30,Export_Output_Red_A_3!R91)</f>
        <v>1</v>
      </c>
      <c r="DN91" s="10">
        <f t="shared" si="19"/>
        <v>67000</v>
      </c>
      <c r="DO91" s="10">
        <f t="shared" si="20"/>
        <v>0</v>
      </c>
    </row>
    <row r="92" spans="1:119" ht="28.8" x14ac:dyDescent="0.3">
      <c r="A92" s="1">
        <v>223043</v>
      </c>
      <c r="B92" s="2">
        <v>2685294</v>
      </c>
      <c r="C92" s="1" t="s">
        <v>1095</v>
      </c>
      <c r="H92" s="2">
        <v>548470.37141699996</v>
      </c>
      <c r="I92" s="2">
        <v>3699.7010387700002</v>
      </c>
      <c r="J92" s="2">
        <v>553896.88085900003</v>
      </c>
      <c r="K92" s="2">
        <v>3564.6920091299999</v>
      </c>
      <c r="P92" s="1" t="s">
        <v>1096</v>
      </c>
      <c r="Q92" s="1">
        <v>298506</v>
      </c>
      <c r="R92" s="1">
        <v>2685294</v>
      </c>
      <c r="S92" s="1" t="s">
        <v>1095</v>
      </c>
      <c r="T92" s="1" t="s">
        <v>498</v>
      </c>
      <c r="U92" s="1" t="s">
        <v>114</v>
      </c>
      <c r="V92" s="2">
        <v>100</v>
      </c>
      <c r="Y92" s="1" t="s">
        <v>499</v>
      </c>
      <c r="AA92" s="1" t="s">
        <v>116</v>
      </c>
      <c r="AB92" s="1" t="s">
        <v>117</v>
      </c>
      <c r="AC92" s="1" t="s">
        <v>500</v>
      </c>
      <c r="AD92" s="1" t="s">
        <v>119</v>
      </c>
      <c r="AE92" s="1" t="s">
        <v>240</v>
      </c>
      <c r="AF92" s="1" t="s">
        <v>241</v>
      </c>
      <c r="AG92" s="1" t="s">
        <v>242</v>
      </c>
      <c r="AH92" s="1" t="s">
        <v>143</v>
      </c>
      <c r="AI92" s="1" t="s">
        <v>1097</v>
      </c>
      <c r="AJ92" s="1" t="s">
        <v>1098</v>
      </c>
      <c r="AL92" s="1" t="s">
        <v>244</v>
      </c>
      <c r="AM92" s="1">
        <v>0</v>
      </c>
      <c r="AN92" s="2">
        <v>0</v>
      </c>
      <c r="AO92" s="1" t="s">
        <v>1099</v>
      </c>
      <c r="AQ92" s="1" t="s">
        <v>278</v>
      </c>
      <c r="AS92" s="1" t="s">
        <v>176</v>
      </c>
      <c r="AT92" s="1" t="s">
        <v>117</v>
      </c>
      <c r="AU92" s="1" t="s">
        <v>279</v>
      </c>
      <c r="AV92" s="3" t="s">
        <v>1100</v>
      </c>
      <c r="AX92" s="1" t="s">
        <v>197</v>
      </c>
      <c r="BA92" s="1" t="s">
        <v>198</v>
      </c>
      <c r="BD92" s="1" t="s">
        <v>1101</v>
      </c>
      <c r="BE92" s="4">
        <v>42983</v>
      </c>
      <c r="BF92" s="1" t="s">
        <v>137</v>
      </c>
      <c r="BG92" s="2">
        <v>12.731999999999999</v>
      </c>
      <c r="BH92" s="2">
        <v>0</v>
      </c>
      <c r="BI92" s="2">
        <v>554605.92000000004</v>
      </c>
      <c r="BJ92" s="2">
        <v>554605.92000000004</v>
      </c>
      <c r="BK92" s="2">
        <v>2648</v>
      </c>
      <c r="BL92" s="1" t="s">
        <v>451</v>
      </c>
      <c r="BM92" s="1" t="s">
        <v>139</v>
      </c>
      <c r="BN92" s="1" t="s">
        <v>452</v>
      </c>
      <c r="BP92" s="1" t="s">
        <v>141</v>
      </c>
      <c r="BQ92" s="1" t="s">
        <v>114</v>
      </c>
      <c r="BR92" s="1">
        <v>1980</v>
      </c>
      <c r="BS92" s="1">
        <v>1959</v>
      </c>
      <c r="BU92" s="1" t="s">
        <v>171</v>
      </c>
      <c r="BV92" s="1" t="s">
        <v>136</v>
      </c>
      <c r="BW92" s="1" t="s">
        <v>136</v>
      </c>
      <c r="BX92" s="1">
        <v>1</v>
      </c>
      <c r="BY92" s="1">
        <v>0</v>
      </c>
      <c r="BZ92" s="2">
        <v>100</v>
      </c>
      <c r="CA92" s="1" t="s">
        <v>145</v>
      </c>
      <c r="CB92" s="4">
        <v>41263</v>
      </c>
      <c r="CC92" s="1" t="s">
        <v>146</v>
      </c>
      <c r="CD92" s="1">
        <v>2019</v>
      </c>
      <c r="CE92" s="2">
        <v>0</v>
      </c>
      <c r="CF92" s="2">
        <v>0</v>
      </c>
      <c r="CG92" s="2">
        <v>0</v>
      </c>
      <c r="CH92" s="2">
        <v>0</v>
      </c>
      <c r="CI92" s="2">
        <v>0</v>
      </c>
      <c r="CJ92" s="2">
        <v>0</v>
      </c>
      <c r="CK92" s="2">
        <v>0</v>
      </c>
      <c r="CL92" s="2">
        <v>0</v>
      </c>
      <c r="CM92" s="2">
        <v>0</v>
      </c>
      <c r="CN92" s="2">
        <v>0</v>
      </c>
      <c r="CO92" s="2">
        <v>0</v>
      </c>
      <c r="CP92" s="1">
        <v>2018</v>
      </c>
      <c r="CQ92" s="6">
        <v>77487</v>
      </c>
      <c r="CR92" s="6">
        <v>35213</v>
      </c>
      <c r="CS92" s="6">
        <v>43111</v>
      </c>
      <c r="CT92" s="6">
        <v>3800</v>
      </c>
      <c r="CU92" s="6">
        <v>1406</v>
      </c>
      <c r="CV92" s="6">
        <v>436905</v>
      </c>
      <c r="CW92" s="6">
        <v>596516</v>
      </c>
      <c r="CX92" s="6">
        <v>435499</v>
      </c>
      <c r="CY92" s="6">
        <v>161017</v>
      </c>
      <c r="CZ92" s="6">
        <v>0</v>
      </c>
      <c r="DA92" s="6">
        <v>161017</v>
      </c>
      <c r="DB92" s="1">
        <v>0</v>
      </c>
      <c r="DC92" s="1">
        <v>0</v>
      </c>
      <c r="DF92" s="2">
        <v>0</v>
      </c>
      <c r="DG92" s="2">
        <v>3.6831961797299999</v>
      </c>
      <c r="DH92">
        <f t="shared" si="14"/>
        <v>3.5099999999999999E-2</v>
      </c>
      <c r="DI92" s="6">
        <f t="shared" si="15"/>
        <v>0.87235996326905407</v>
      </c>
      <c r="DJ92" s="5">
        <f t="shared" si="16"/>
        <v>139961.45482973999</v>
      </c>
      <c r="DK92" s="5">
        <f t="shared" si="17"/>
        <v>1.5</v>
      </c>
      <c r="DL92" s="10">
        <f t="shared" si="18"/>
        <v>240660.03838355819</v>
      </c>
      <c r="DM92">
        <f>COUNTIF('Impacted Properties'!$A$1:$A$30,Export_Output_Red_A_3!R92)</f>
        <v>1</v>
      </c>
      <c r="DN92" s="10">
        <f t="shared" si="19"/>
        <v>67000</v>
      </c>
      <c r="DO92" s="10">
        <f t="shared" si="20"/>
        <v>0</v>
      </c>
    </row>
    <row r="93" spans="1:119" ht="28.8" x14ac:dyDescent="0.3">
      <c r="A93" s="1">
        <v>212117</v>
      </c>
      <c r="B93" s="2">
        <v>2691450</v>
      </c>
      <c r="C93" s="1" t="s">
        <v>1102</v>
      </c>
      <c r="H93" s="2">
        <v>857504.97265500005</v>
      </c>
      <c r="I93" s="2">
        <v>5643.3960423299995</v>
      </c>
      <c r="J93" s="2">
        <v>857504.960938</v>
      </c>
      <c r="K93" s="2">
        <v>5643.3960423400003</v>
      </c>
      <c r="P93" s="1" t="s">
        <v>1103</v>
      </c>
      <c r="Q93" s="1">
        <v>301926</v>
      </c>
      <c r="R93" s="1">
        <v>2691450</v>
      </c>
      <c r="S93" s="1" t="s">
        <v>1102</v>
      </c>
      <c r="T93" s="1" t="s">
        <v>1104</v>
      </c>
      <c r="U93" s="1" t="s">
        <v>114</v>
      </c>
      <c r="V93" s="2">
        <v>100</v>
      </c>
      <c r="Y93" s="1" t="s">
        <v>1105</v>
      </c>
      <c r="AA93" s="1" t="s">
        <v>176</v>
      </c>
      <c r="AB93" s="1" t="s">
        <v>117</v>
      </c>
      <c r="AC93" s="1" t="s">
        <v>1106</v>
      </c>
      <c r="AD93" s="1" t="s">
        <v>119</v>
      </c>
      <c r="AE93" s="1" t="s">
        <v>120</v>
      </c>
      <c r="AF93" s="1" t="s">
        <v>154</v>
      </c>
      <c r="AG93" s="1" t="s">
        <v>122</v>
      </c>
      <c r="AH93" s="1" t="s">
        <v>143</v>
      </c>
      <c r="AI93" s="1" t="s">
        <v>1107</v>
      </c>
      <c r="AJ93" s="1" t="s">
        <v>1108</v>
      </c>
      <c r="AM93" s="1">
        <v>0</v>
      </c>
      <c r="AN93" s="2">
        <v>0</v>
      </c>
      <c r="AO93" s="1" t="s">
        <v>1109</v>
      </c>
      <c r="AQ93" s="1" t="s">
        <v>168</v>
      </c>
      <c r="AS93" s="1" t="s">
        <v>116</v>
      </c>
      <c r="AT93" s="1" t="s">
        <v>117</v>
      </c>
      <c r="AU93" s="1" t="s">
        <v>129</v>
      </c>
      <c r="AV93" s="3" t="s">
        <v>1110</v>
      </c>
      <c r="AX93" s="1" t="s">
        <v>131</v>
      </c>
      <c r="BA93" s="1" t="s">
        <v>133</v>
      </c>
      <c r="BD93" s="1" t="s">
        <v>1111</v>
      </c>
      <c r="BE93" s="4">
        <v>41410</v>
      </c>
      <c r="BF93" s="1" t="s">
        <v>436</v>
      </c>
      <c r="BG93" s="2">
        <v>20.027999999999999</v>
      </c>
      <c r="BH93" s="2">
        <v>0</v>
      </c>
      <c r="BI93" s="2">
        <v>872419.68</v>
      </c>
      <c r="BJ93" s="2">
        <v>872419.68</v>
      </c>
      <c r="BK93" s="2">
        <v>0</v>
      </c>
      <c r="BL93" s="1" t="s">
        <v>120</v>
      </c>
      <c r="BM93" s="1" t="s">
        <v>217</v>
      </c>
      <c r="BP93" s="1" t="s">
        <v>141</v>
      </c>
      <c r="BQ93" s="1" t="s">
        <v>114</v>
      </c>
      <c r="BR93" s="1">
        <v>0</v>
      </c>
      <c r="BS93" s="1">
        <v>0</v>
      </c>
      <c r="BU93" s="1" t="s">
        <v>171</v>
      </c>
      <c r="BX93" s="1">
        <v>0</v>
      </c>
      <c r="BY93" s="1">
        <v>0</v>
      </c>
      <c r="BZ93" s="2">
        <v>0</v>
      </c>
      <c r="CA93" s="1" t="s">
        <v>145</v>
      </c>
      <c r="CB93" s="4">
        <v>41452</v>
      </c>
      <c r="CC93" s="1" t="s">
        <v>146</v>
      </c>
      <c r="CD93" s="1">
        <v>2019</v>
      </c>
      <c r="CE93" s="2">
        <v>0</v>
      </c>
      <c r="CF93" s="2">
        <v>0</v>
      </c>
      <c r="CG93" s="2">
        <v>0</v>
      </c>
      <c r="CH93" s="2">
        <v>0</v>
      </c>
      <c r="CI93" s="2">
        <v>0</v>
      </c>
      <c r="CJ93" s="2">
        <v>0</v>
      </c>
      <c r="CK93" s="2">
        <v>0</v>
      </c>
      <c r="CL93" s="2">
        <v>0</v>
      </c>
      <c r="CM93" s="2">
        <v>0</v>
      </c>
      <c r="CN93" s="2">
        <v>0</v>
      </c>
      <c r="CO93" s="2">
        <v>0</v>
      </c>
      <c r="CP93" s="1">
        <v>2018</v>
      </c>
      <c r="CQ93" s="6">
        <v>0</v>
      </c>
      <c r="CR93" s="6">
        <v>1300</v>
      </c>
      <c r="CS93" s="6">
        <v>0</v>
      </c>
      <c r="CT93" s="6">
        <v>0</v>
      </c>
      <c r="CU93" s="6">
        <v>3245</v>
      </c>
      <c r="CV93" s="6">
        <v>520728</v>
      </c>
      <c r="CW93" s="6">
        <v>522028</v>
      </c>
      <c r="CX93" s="6">
        <v>517483</v>
      </c>
      <c r="CY93" s="6">
        <v>4545</v>
      </c>
      <c r="CZ93" s="6">
        <v>0</v>
      </c>
      <c r="DA93" s="6">
        <v>4545</v>
      </c>
      <c r="DB93" s="1">
        <v>0</v>
      </c>
      <c r="DC93" s="1">
        <v>0</v>
      </c>
      <c r="DF93" s="2">
        <v>0</v>
      </c>
      <c r="DG93" s="2">
        <v>4.62288895923</v>
      </c>
      <c r="DH93">
        <f t="shared" si="14"/>
        <v>2.8000000000000001E-2</v>
      </c>
      <c r="DI93" s="6">
        <f t="shared" si="15"/>
        <v>0.59687786960514233</v>
      </c>
      <c r="DJ93" s="5">
        <f t="shared" si="16"/>
        <v>120195.11293998</v>
      </c>
      <c r="DK93" s="5">
        <f t="shared" si="17"/>
        <v>1.5</v>
      </c>
      <c r="DL93" s="10">
        <f t="shared" si="18"/>
        <v>302059.5645960882</v>
      </c>
      <c r="DM93">
        <f>COUNTIF('Impacted Properties'!$A$1:$A$30,Export_Output_Red_A_3!R93)</f>
        <v>0</v>
      </c>
      <c r="DN93" s="10">
        <f t="shared" si="19"/>
        <v>67000</v>
      </c>
      <c r="DO93" s="10">
        <f t="shared" si="20"/>
        <v>369100</v>
      </c>
    </row>
    <row r="94" spans="1:119" ht="28.8" x14ac:dyDescent="0.3">
      <c r="A94" s="1">
        <v>220170</v>
      </c>
      <c r="B94" s="2">
        <v>2691484</v>
      </c>
      <c r="C94" s="1" t="s">
        <v>1112</v>
      </c>
      <c r="H94" s="2">
        <v>478177.05570700002</v>
      </c>
      <c r="I94" s="2">
        <v>3012.3752606399999</v>
      </c>
      <c r="J94" s="2">
        <v>477344.410156</v>
      </c>
      <c r="K94" s="2">
        <v>3008.9321995400001</v>
      </c>
      <c r="P94" s="1" t="s">
        <v>1113</v>
      </c>
      <c r="Q94" s="1">
        <v>301948</v>
      </c>
      <c r="R94" s="1">
        <v>2691484</v>
      </c>
      <c r="S94" s="1" t="s">
        <v>1112</v>
      </c>
      <c r="T94" s="1" t="s">
        <v>1114</v>
      </c>
      <c r="U94" s="1" t="s">
        <v>114</v>
      </c>
      <c r="V94" s="2">
        <v>100</v>
      </c>
      <c r="Y94" s="1" t="s">
        <v>1115</v>
      </c>
      <c r="AA94" s="1" t="s">
        <v>176</v>
      </c>
      <c r="AB94" s="1" t="s">
        <v>117</v>
      </c>
      <c r="AC94" s="1" t="s">
        <v>1116</v>
      </c>
      <c r="AD94" s="1" t="s">
        <v>119</v>
      </c>
      <c r="AE94" s="1" t="s">
        <v>240</v>
      </c>
      <c r="AF94" s="1" t="s">
        <v>264</v>
      </c>
      <c r="AG94" s="1" t="s">
        <v>242</v>
      </c>
      <c r="AH94" s="1" t="s">
        <v>265</v>
      </c>
      <c r="AI94" s="1" t="s">
        <v>194</v>
      </c>
      <c r="AJ94" s="1" t="s">
        <v>1117</v>
      </c>
      <c r="AL94" s="1" t="s">
        <v>460</v>
      </c>
      <c r="AM94" s="1">
        <v>0</v>
      </c>
      <c r="AN94" s="2">
        <v>0</v>
      </c>
      <c r="AO94" s="1" t="s">
        <v>524</v>
      </c>
      <c r="AQ94" s="1" t="s">
        <v>525</v>
      </c>
      <c r="AS94" s="1" t="s">
        <v>176</v>
      </c>
      <c r="AT94" s="1" t="s">
        <v>117</v>
      </c>
      <c r="AU94" s="1" t="s">
        <v>279</v>
      </c>
      <c r="AV94" s="3" t="s">
        <v>526</v>
      </c>
      <c r="AX94" s="1" t="s">
        <v>197</v>
      </c>
      <c r="AZ94" s="1" t="s">
        <v>132</v>
      </c>
      <c r="BA94" s="1" t="s">
        <v>198</v>
      </c>
      <c r="BD94" s="1" t="s">
        <v>1118</v>
      </c>
      <c r="BE94" s="4">
        <v>42621</v>
      </c>
      <c r="BF94" s="1" t="s">
        <v>137</v>
      </c>
      <c r="BG94" s="2">
        <v>10.99</v>
      </c>
      <c r="BH94" s="2">
        <v>0</v>
      </c>
      <c r="BI94" s="2">
        <v>478724.4</v>
      </c>
      <c r="BJ94" s="2">
        <v>478724.4</v>
      </c>
      <c r="BK94" s="2">
        <v>2808</v>
      </c>
      <c r="BL94" s="1" t="s">
        <v>297</v>
      </c>
      <c r="BM94" s="1" t="s">
        <v>139</v>
      </c>
      <c r="BN94" s="1" t="s">
        <v>758</v>
      </c>
      <c r="BP94" s="1" t="s">
        <v>141</v>
      </c>
      <c r="BQ94" s="1" t="s">
        <v>114</v>
      </c>
      <c r="BR94" s="1">
        <v>1990</v>
      </c>
      <c r="BS94" s="1">
        <v>1983</v>
      </c>
      <c r="BU94" s="1" t="s">
        <v>159</v>
      </c>
      <c r="BV94" s="1" t="s">
        <v>179</v>
      </c>
      <c r="BW94" s="1" t="s">
        <v>179</v>
      </c>
      <c r="BX94" s="1">
        <v>2</v>
      </c>
      <c r="BY94" s="1">
        <v>0</v>
      </c>
      <c r="BZ94" s="2">
        <v>100</v>
      </c>
      <c r="CA94" s="1" t="s">
        <v>145</v>
      </c>
      <c r="CB94" s="4">
        <v>41453</v>
      </c>
      <c r="CC94" s="1" t="s">
        <v>146</v>
      </c>
      <c r="CD94" s="1">
        <v>2019</v>
      </c>
      <c r="CE94" s="2">
        <v>0</v>
      </c>
      <c r="CF94" s="2">
        <v>0</v>
      </c>
      <c r="CG94" s="2">
        <v>0</v>
      </c>
      <c r="CH94" s="2">
        <v>0</v>
      </c>
      <c r="CI94" s="2">
        <v>0</v>
      </c>
      <c r="CJ94" s="2">
        <v>0</v>
      </c>
      <c r="CK94" s="2">
        <v>0</v>
      </c>
      <c r="CL94" s="2">
        <v>0</v>
      </c>
      <c r="CM94" s="2">
        <v>0</v>
      </c>
      <c r="CN94" s="2">
        <v>0</v>
      </c>
      <c r="CO94" s="2">
        <v>0</v>
      </c>
      <c r="CP94" s="1">
        <v>2018</v>
      </c>
      <c r="CQ94" s="6">
        <v>165722</v>
      </c>
      <c r="CR94" s="6">
        <v>38978</v>
      </c>
      <c r="CS94" s="6">
        <v>21500</v>
      </c>
      <c r="CT94" s="6">
        <v>0</v>
      </c>
      <c r="CU94" s="6">
        <v>1109</v>
      </c>
      <c r="CV94" s="6">
        <v>214785</v>
      </c>
      <c r="CW94" s="6">
        <v>440985</v>
      </c>
      <c r="CX94" s="6">
        <v>213676</v>
      </c>
      <c r="CY94" s="6">
        <v>227309</v>
      </c>
      <c r="CZ94" s="6">
        <v>71979</v>
      </c>
      <c r="DA94" s="6">
        <v>155330</v>
      </c>
      <c r="DB94" s="1">
        <v>0</v>
      </c>
      <c r="DC94" s="1">
        <v>0</v>
      </c>
      <c r="DF94" s="2">
        <v>0</v>
      </c>
      <c r="DG94" s="2">
        <v>3.6765322226000001</v>
      </c>
      <c r="DH94">
        <f t="shared" si="14"/>
        <v>4.0500000000000001E-2</v>
      </c>
      <c r="DI94" s="6">
        <f t="shared" si="15"/>
        <v>0.49357208448117534</v>
      </c>
      <c r="DJ94" s="5">
        <f t="shared" si="16"/>
        <v>79045.442785899984</v>
      </c>
      <c r="DK94" s="5">
        <f t="shared" si="17"/>
        <v>1.5</v>
      </c>
      <c r="DL94" s="10">
        <f t="shared" si="18"/>
        <v>240224.61542468399</v>
      </c>
      <c r="DM94">
        <f>COUNTIF('Impacted Properties'!$A$1:$A$30,Export_Output_Red_A_3!R94)</f>
        <v>1</v>
      </c>
      <c r="DN94" s="10">
        <f t="shared" si="19"/>
        <v>67000</v>
      </c>
      <c r="DO94" s="10">
        <f t="shared" si="20"/>
        <v>0</v>
      </c>
    </row>
    <row r="95" spans="1:119" ht="28.8" x14ac:dyDescent="0.3">
      <c r="A95" s="1">
        <v>149358</v>
      </c>
      <c r="B95" s="2">
        <v>2693750</v>
      </c>
      <c r="C95" s="1" t="s">
        <v>1119</v>
      </c>
      <c r="H95" s="2">
        <v>35998.2106681</v>
      </c>
      <c r="I95" s="2">
        <v>1018.17008349</v>
      </c>
      <c r="J95" s="2">
        <v>35998.2070313</v>
      </c>
      <c r="K95" s="2">
        <v>1018.17008349</v>
      </c>
      <c r="P95" s="1" t="s">
        <v>1120</v>
      </c>
      <c r="Q95" s="1">
        <v>303928</v>
      </c>
      <c r="R95" s="1">
        <v>2693750</v>
      </c>
      <c r="S95" s="1" t="s">
        <v>1119</v>
      </c>
      <c r="T95" s="1" t="s">
        <v>314</v>
      </c>
      <c r="U95" s="1" t="s">
        <v>114</v>
      </c>
      <c r="V95" s="2">
        <v>100</v>
      </c>
      <c r="W95" s="1" t="s">
        <v>1121</v>
      </c>
      <c r="Y95" s="1" t="s">
        <v>315</v>
      </c>
      <c r="AA95" s="1" t="s">
        <v>316</v>
      </c>
      <c r="AB95" s="1" t="s">
        <v>117</v>
      </c>
      <c r="AC95" s="1" t="s">
        <v>317</v>
      </c>
      <c r="AD95" s="1" t="s">
        <v>119</v>
      </c>
      <c r="AE95" s="1" t="s">
        <v>240</v>
      </c>
      <c r="AF95" s="1" t="s">
        <v>241</v>
      </c>
      <c r="AG95" s="1" t="s">
        <v>242</v>
      </c>
      <c r="AH95" s="1" t="s">
        <v>143</v>
      </c>
      <c r="AI95" s="1" t="s">
        <v>1122</v>
      </c>
      <c r="AJ95" s="1" t="s">
        <v>1123</v>
      </c>
      <c r="AL95" s="1" t="s">
        <v>244</v>
      </c>
      <c r="AM95" s="1">
        <v>0</v>
      </c>
      <c r="AN95" s="2">
        <v>0</v>
      </c>
      <c r="AO95" s="1" t="s">
        <v>1124</v>
      </c>
      <c r="AP95" s="1" t="s">
        <v>246</v>
      </c>
      <c r="AQ95" s="1" t="s">
        <v>247</v>
      </c>
      <c r="AR95" s="1" t="s">
        <v>248</v>
      </c>
      <c r="AS95" s="1" t="s">
        <v>176</v>
      </c>
      <c r="AT95" s="1" t="s">
        <v>117</v>
      </c>
      <c r="AU95" s="1" t="s">
        <v>249</v>
      </c>
      <c r="AV95" s="3" t="s">
        <v>1125</v>
      </c>
      <c r="AX95" s="1" t="s">
        <v>197</v>
      </c>
      <c r="BA95" s="1" t="s">
        <v>198</v>
      </c>
      <c r="BD95" s="1" t="s">
        <v>322</v>
      </c>
      <c r="BE95" s="4">
        <v>41444</v>
      </c>
      <c r="BF95" s="1" t="s">
        <v>137</v>
      </c>
      <c r="BG95" s="2">
        <v>0.82599999999999996</v>
      </c>
      <c r="BH95" s="2">
        <v>0</v>
      </c>
      <c r="BI95" s="2">
        <v>35980.559999999998</v>
      </c>
      <c r="BJ95" s="2">
        <v>35980.559999999998</v>
      </c>
      <c r="BK95" s="2">
        <v>8921</v>
      </c>
      <c r="BL95" s="1" t="s">
        <v>1126</v>
      </c>
      <c r="BM95" s="1" t="s">
        <v>254</v>
      </c>
      <c r="BN95" s="1" t="s">
        <v>255</v>
      </c>
      <c r="BO95" s="1" t="s">
        <v>256</v>
      </c>
      <c r="BP95" s="1" t="s">
        <v>141</v>
      </c>
      <c r="BQ95" s="1" t="s">
        <v>257</v>
      </c>
      <c r="BR95" s="1">
        <v>2000</v>
      </c>
      <c r="BS95" s="1">
        <v>1999</v>
      </c>
      <c r="BU95" s="1" t="s">
        <v>254</v>
      </c>
      <c r="BX95" s="1">
        <v>1</v>
      </c>
      <c r="BY95" s="1">
        <v>0</v>
      </c>
      <c r="BZ95" s="2">
        <v>100</v>
      </c>
      <c r="CA95" s="1" t="s">
        <v>145</v>
      </c>
      <c r="CB95" s="4">
        <v>41513</v>
      </c>
      <c r="CC95" s="1" t="s">
        <v>146</v>
      </c>
      <c r="CD95" s="1">
        <v>2019</v>
      </c>
      <c r="CE95" s="2">
        <v>0</v>
      </c>
      <c r="CF95" s="2">
        <v>0</v>
      </c>
      <c r="CG95" s="2">
        <v>0</v>
      </c>
      <c r="CH95" s="2">
        <v>0</v>
      </c>
      <c r="CI95" s="2">
        <v>0</v>
      </c>
      <c r="CJ95" s="2">
        <v>0</v>
      </c>
      <c r="CK95" s="2">
        <v>0</v>
      </c>
      <c r="CL95" s="2">
        <v>0</v>
      </c>
      <c r="CM95" s="2">
        <v>0</v>
      </c>
      <c r="CN95" s="2">
        <v>0</v>
      </c>
      <c r="CO95" s="2">
        <v>0</v>
      </c>
      <c r="CP95" s="1">
        <v>2018</v>
      </c>
      <c r="CQ95" s="6">
        <v>0</v>
      </c>
      <c r="CR95" s="6">
        <v>140233</v>
      </c>
      <c r="CS95" s="6">
        <v>0</v>
      </c>
      <c r="CT95" s="6">
        <v>134927</v>
      </c>
      <c r="CU95" s="6">
        <v>0</v>
      </c>
      <c r="CV95" s="6">
        <v>0</v>
      </c>
      <c r="CW95" s="6">
        <v>275160</v>
      </c>
      <c r="CX95" s="6">
        <v>0</v>
      </c>
      <c r="CY95" s="6">
        <v>275160</v>
      </c>
      <c r="CZ95" s="6">
        <v>0</v>
      </c>
      <c r="DA95" s="6">
        <v>275160</v>
      </c>
      <c r="DB95" s="1">
        <v>2014</v>
      </c>
      <c r="DC95" s="1">
        <v>1169979</v>
      </c>
      <c r="DD95" s="1" t="s">
        <v>143</v>
      </c>
      <c r="DE95" s="1" t="s">
        <v>318</v>
      </c>
      <c r="DF95" s="2">
        <v>0.73899999999999999</v>
      </c>
      <c r="DG95" s="2">
        <v>0.82640851982999997</v>
      </c>
      <c r="DH95">
        <f t="shared" si="14"/>
        <v>0.12130000000000001</v>
      </c>
      <c r="DI95" s="6">
        <f t="shared" si="15"/>
        <v>3.7499972207214118</v>
      </c>
      <c r="DJ95" s="5">
        <f t="shared" si="16"/>
        <v>134993.73166477287</v>
      </c>
      <c r="DK95" s="5">
        <f t="shared" si="17"/>
        <v>5.0624962479739066</v>
      </c>
      <c r="DL95" s="10">
        <f t="shared" si="18"/>
        <v>182241.53774744345</v>
      </c>
      <c r="DM95">
        <f>COUNTIF('Impacted Properties'!$A$1:$A$30,Export_Output_Red_A_3!R95)</f>
        <v>0</v>
      </c>
      <c r="DN95" s="10">
        <f t="shared" si="19"/>
        <v>67000</v>
      </c>
      <c r="DO95" s="10">
        <f t="shared" si="20"/>
        <v>249300</v>
      </c>
    </row>
    <row r="96" spans="1:119" x14ac:dyDescent="0.3">
      <c r="A96" s="1">
        <v>233083</v>
      </c>
      <c r="B96" s="2">
        <v>2711206</v>
      </c>
      <c r="C96" s="1" t="s">
        <v>1127</v>
      </c>
      <c r="D96" s="4">
        <v>38795</v>
      </c>
      <c r="H96" s="2">
        <v>36923.577784100002</v>
      </c>
      <c r="I96" s="2">
        <v>949.46617806999996</v>
      </c>
      <c r="J96" s="2">
        <v>37235.3105469</v>
      </c>
      <c r="K96" s="2">
        <v>952.08256545999996</v>
      </c>
      <c r="P96" s="1" t="s">
        <v>1128</v>
      </c>
      <c r="Q96" s="1">
        <v>317207</v>
      </c>
      <c r="R96" s="1">
        <v>2711206</v>
      </c>
      <c r="S96" s="1" t="s">
        <v>1127</v>
      </c>
      <c r="T96" s="1" t="s">
        <v>272</v>
      </c>
      <c r="U96" s="1" t="s">
        <v>114</v>
      </c>
      <c r="V96" s="2">
        <v>100</v>
      </c>
      <c r="Y96" s="1" t="s">
        <v>273</v>
      </c>
      <c r="AA96" s="1" t="s">
        <v>176</v>
      </c>
      <c r="AB96" s="1" t="s">
        <v>117</v>
      </c>
      <c r="AC96" s="1" t="s">
        <v>274</v>
      </c>
      <c r="AD96" s="1" t="s">
        <v>119</v>
      </c>
      <c r="AE96" s="1" t="s">
        <v>240</v>
      </c>
      <c r="AF96" s="1" t="s">
        <v>241</v>
      </c>
      <c r="AG96" s="1" t="s">
        <v>242</v>
      </c>
      <c r="AH96" s="1" t="s">
        <v>143</v>
      </c>
      <c r="AI96" s="1" t="s">
        <v>1129</v>
      </c>
      <c r="AJ96" s="1" t="s">
        <v>1130</v>
      </c>
      <c r="AL96" s="1" t="s">
        <v>244</v>
      </c>
      <c r="AM96" s="1">
        <v>0</v>
      </c>
      <c r="AN96" s="2">
        <v>0</v>
      </c>
      <c r="AX96" s="1" t="s">
        <v>197</v>
      </c>
      <c r="AZ96" s="1" t="s">
        <v>132</v>
      </c>
      <c r="BA96" s="1" t="s">
        <v>198</v>
      </c>
      <c r="BG96" s="2">
        <v>0.79</v>
      </c>
      <c r="BH96" s="2">
        <v>0</v>
      </c>
      <c r="BI96" s="2">
        <v>34413</v>
      </c>
      <c r="BJ96" s="2">
        <v>34412.400000000001</v>
      </c>
      <c r="BK96" s="2">
        <v>933</v>
      </c>
      <c r="BL96" s="1" t="s">
        <v>297</v>
      </c>
      <c r="BM96" s="1" t="s">
        <v>298</v>
      </c>
      <c r="BN96" s="1" t="s">
        <v>299</v>
      </c>
      <c r="BP96" s="1" t="s">
        <v>141</v>
      </c>
      <c r="BQ96" s="1" t="s">
        <v>114</v>
      </c>
      <c r="BR96" s="1">
        <v>1970</v>
      </c>
      <c r="BS96" s="1">
        <v>1960</v>
      </c>
      <c r="BU96" s="1" t="s">
        <v>298</v>
      </c>
      <c r="BX96" s="1">
        <v>1</v>
      </c>
      <c r="BY96" s="1">
        <v>0</v>
      </c>
      <c r="BZ96" s="2">
        <v>100</v>
      </c>
      <c r="CA96" s="1" t="s">
        <v>145</v>
      </c>
      <c r="CB96" s="4">
        <v>41975</v>
      </c>
      <c r="CC96" s="1" t="s">
        <v>146</v>
      </c>
      <c r="CD96" s="1">
        <v>2019</v>
      </c>
      <c r="CE96" s="2">
        <v>0</v>
      </c>
      <c r="CF96" s="2">
        <v>0</v>
      </c>
      <c r="CG96" s="2">
        <v>0</v>
      </c>
      <c r="CH96" s="2">
        <v>0</v>
      </c>
      <c r="CI96" s="2">
        <v>0</v>
      </c>
      <c r="CJ96" s="2">
        <v>0</v>
      </c>
      <c r="CK96" s="2">
        <v>0</v>
      </c>
      <c r="CL96" s="2">
        <v>0</v>
      </c>
      <c r="CM96" s="2">
        <v>0</v>
      </c>
      <c r="CN96" s="2">
        <v>0</v>
      </c>
      <c r="CO96" s="2">
        <v>0</v>
      </c>
      <c r="CP96" s="1">
        <v>2018</v>
      </c>
      <c r="CQ96" s="6">
        <v>31474</v>
      </c>
      <c r="CR96" s="6">
        <v>0</v>
      </c>
      <c r="CS96" s="6">
        <v>26070</v>
      </c>
      <c r="CT96" s="6">
        <v>0</v>
      </c>
      <c r="CU96" s="6">
        <v>0</v>
      </c>
      <c r="CV96" s="6">
        <v>0</v>
      </c>
      <c r="CW96" s="6">
        <v>57544</v>
      </c>
      <c r="CX96" s="6">
        <v>0</v>
      </c>
      <c r="CY96" s="6">
        <v>57544</v>
      </c>
      <c r="CZ96" s="6">
        <v>5844</v>
      </c>
      <c r="DA96" s="6">
        <v>51700</v>
      </c>
      <c r="DB96" s="1">
        <v>0</v>
      </c>
      <c r="DC96" s="1">
        <v>0</v>
      </c>
      <c r="DF96" s="2">
        <v>0</v>
      </c>
      <c r="DG96" s="2">
        <v>0.123369573691</v>
      </c>
      <c r="DH96">
        <f t="shared" si="14"/>
        <v>1.89E-2</v>
      </c>
      <c r="DI96" s="6">
        <f t="shared" si="15"/>
        <v>0.75757575757575757</v>
      </c>
      <c r="DJ96" s="5">
        <f t="shared" si="16"/>
        <v>4071.1959318029999</v>
      </c>
      <c r="DK96" s="5">
        <f t="shared" si="17"/>
        <v>1.5</v>
      </c>
      <c r="DL96" s="10">
        <f t="shared" si="18"/>
        <v>8060.9679449699406</v>
      </c>
      <c r="DM96">
        <f>COUNTIF('Impacted Properties'!$A$1:$A$30,Export_Output_Red_A_3!R96)</f>
        <v>1</v>
      </c>
      <c r="DN96" s="10">
        <f t="shared" si="19"/>
        <v>67000</v>
      </c>
      <c r="DO96" s="10">
        <f t="shared" si="20"/>
        <v>0</v>
      </c>
    </row>
    <row r="97" spans="1:119" x14ac:dyDescent="0.3">
      <c r="A97" s="1">
        <v>123771</v>
      </c>
      <c r="B97" s="2">
        <v>2714247</v>
      </c>
      <c r="C97" s="1" t="s">
        <v>1131</v>
      </c>
      <c r="D97" s="4">
        <v>42012</v>
      </c>
      <c r="G97" s="1" t="s">
        <v>228</v>
      </c>
      <c r="H97" s="2">
        <v>1721485.8557200001</v>
      </c>
      <c r="I97" s="2">
        <v>6142.6604995300004</v>
      </c>
      <c r="J97" s="2">
        <v>55091.1191406</v>
      </c>
      <c r="K97" s="2">
        <v>3762.54745082</v>
      </c>
      <c r="P97" s="1" t="s">
        <v>1132</v>
      </c>
      <c r="Q97" s="1">
        <v>319416</v>
      </c>
      <c r="R97" s="1">
        <v>2714247</v>
      </c>
      <c r="S97" s="1" t="s">
        <v>1131</v>
      </c>
      <c r="T97" s="1" t="s">
        <v>220</v>
      </c>
      <c r="U97" s="1" t="s">
        <v>114</v>
      </c>
      <c r="V97" s="2">
        <v>100</v>
      </c>
      <c r="X97" s="1" t="s">
        <v>221</v>
      </c>
      <c r="Y97" s="1" t="s">
        <v>222</v>
      </c>
      <c r="AA97" s="1" t="s">
        <v>223</v>
      </c>
      <c r="AB97" s="1" t="s">
        <v>224</v>
      </c>
      <c r="AC97" s="1" t="s">
        <v>225</v>
      </c>
      <c r="AD97" s="1" t="s">
        <v>119</v>
      </c>
      <c r="AE97" s="1" t="s">
        <v>120</v>
      </c>
      <c r="AF97" s="1" t="s">
        <v>193</v>
      </c>
      <c r="AG97" s="1" t="s">
        <v>122</v>
      </c>
      <c r="AH97" s="1" t="s">
        <v>194</v>
      </c>
      <c r="AI97" s="1" t="s">
        <v>1133</v>
      </c>
      <c r="AJ97" s="1" t="s">
        <v>1134</v>
      </c>
      <c r="AM97" s="1">
        <v>0</v>
      </c>
      <c r="AN97" s="2">
        <v>0</v>
      </c>
      <c r="AX97" s="1" t="s">
        <v>197</v>
      </c>
      <c r="BA97" s="1" t="s">
        <v>198</v>
      </c>
      <c r="BD97" s="1" t="s">
        <v>228</v>
      </c>
      <c r="BE97" s="4">
        <v>42012</v>
      </c>
      <c r="BF97" s="1" t="s">
        <v>137</v>
      </c>
      <c r="BG97" s="2">
        <v>1.2509999999999999</v>
      </c>
      <c r="BH97" s="2">
        <v>0</v>
      </c>
      <c r="BI97" s="2">
        <v>54493.56</v>
      </c>
      <c r="BJ97" s="2">
        <v>54493.56</v>
      </c>
      <c r="BK97" s="2">
        <v>0</v>
      </c>
      <c r="BL97" s="1" t="s">
        <v>120</v>
      </c>
      <c r="BM97" s="1" t="s">
        <v>158</v>
      </c>
      <c r="BP97" s="1" t="s">
        <v>141</v>
      </c>
      <c r="BQ97" s="1" t="s">
        <v>114</v>
      </c>
      <c r="BR97" s="1">
        <v>0</v>
      </c>
      <c r="BS97" s="1">
        <v>0</v>
      </c>
      <c r="BU97" s="1" t="s">
        <v>159</v>
      </c>
      <c r="BX97" s="1">
        <v>0</v>
      </c>
      <c r="BY97" s="1">
        <v>0</v>
      </c>
      <c r="BZ97" s="2">
        <v>0</v>
      </c>
      <c r="CA97" s="1" t="s">
        <v>145</v>
      </c>
      <c r="CB97" s="4">
        <v>42041</v>
      </c>
      <c r="CC97" s="1" t="s">
        <v>146</v>
      </c>
      <c r="CD97" s="1">
        <v>2019</v>
      </c>
      <c r="CE97" s="2">
        <v>0</v>
      </c>
      <c r="CF97" s="2">
        <v>0</v>
      </c>
      <c r="CG97" s="2">
        <v>0</v>
      </c>
      <c r="CH97" s="2">
        <v>0</v>
      </c>
      <c r="CI97" s="2">
        <v>0</v>
      </c>
      <c r="CJ97" s="2">
        <v>0</v>
      </c>
      <c r="CK97" s="2">
        <v>0</v>
      </c>
      <c r="CL97" s="2">
        <v>0</v>
      </c>
      <c r="CM97" s="2">
        <v>0</v>
      </c>
      <c r="CN97" s="2">
        <v>0</v>
      </c>
      <c r="CO97" s="2">
        <v>0</v>
      </c>
      <c r="CP97" s="1">
        <v>2018</v>
      </c>
      <c r="CQ97" s="6">
        <v>0</v>
      </c>
      <c r="CR97" s="6">
        <v>0</v>
      </c>
      <c r="CS97" s="6">
        <v>0</v>
      </c>
      <c r="CT97" s="6">
        <v>0</v>
      </c>
      <c r="CU97" s="6">
        <v>139</v>
      </c>
      <c r="CV97" s="6">
        <v>15950</v>
      </c>
      <c r="CW97" s="6">
        <v>15950</v>
      </c>
      <c r="CX97" s="6">
        <v>15811</v>
      </c>
      <c r="CY97" s="6">
        <v>139</v>
      </c>
      <c r="CZ97" s="6">
        <v>0</v>
      </c>
      <c r="DA97" s="6">
        <v>139</v>
      </c>
      <c r="DB97" s="1">
        <v>2015</v>
      </c>
      <c r="DC97" s="1">
        <v>2123492</v>
      </c>
      <c r="DD97" s="1" t="s">
        <v>194</v>
      </c>
      <c r="DE97" s="1" t="s">
        <v>401</v>
      </c>
      <c r="DF97" s="2">
        <v>14.525</v>
      </c>
      <c r="DG97" s="2">
        <v>0.27492686164399999</v>
      </c>
      <c r="DH97">
        <f t="shared" si="14"/>
        <v>2.6599999999999999E-2</v>
      </c>
      <c r="DI97" s="6">
        <f t="shared" si="15"/>
        <v>0.29269513681983705</v>
      </c>
      <c r="DJ97" s="5">
        <f t="shared" si="16"/>
        <v>3505.2625445418062</v>
      </c>
      <c r="DK97" s="5">
        <f t="shared" si="17"/>
        <v>1.5</v>
      </c>
      <c r="DL97" s="10">
        <f t="shared" si="18"/>
        <v>17963.721139818961</v>
      </c>
      <c r="DM97">
        <f>COUNTIF('Impacted Properties'!$A$1:$A$30,Export_Output_Red_A_3!R97)</f>
        <v>0</v>
      </c>
      <c r="DN97" s="10">
        <f t="shared" si="19"/>
        <v>67000</v>
      </c>
      <c r="DO97" s="10">
        <f t="shared" si="20"/>
        <v>85000</v>
      </c>
    </row>
    <row r="98" spans="1:119" x14ac:dyDescent="0.3">
      <c r="A98" s="1">
        <v>256198</v>
      </c>
      <c r="B98" s="2">
        <v>2714248</v>
      </c>
      <c r="C98" s="1" t="s">
        <v>1135</v>
      </c>
      <c r="D98" s="4">
        <v>42012</v>
      </c>
      <c r="G98" s="1" t="s">
        <v>1136</v>
      </c>
      <c r="H98" s="2">
        <v>1721485.8557200001</v>
      </c>
      <c r="I98" s="2">
        <v>6142.6604995300004</v>
      </c>
      <c r="J98" s="2">
        <v>988272.61914099997</v>
      </c>
      <c r="K98" s="2">
        <v>4612.1740164499997</v>
      </c>
      <c r="P98" s="1" t="s">
        <v>1137</v>
      </c>
      <c r="Q98" s="1">
        <v>319417</v>
      </c>
      <c r="R98" s="1">
        <v>2714248</v>
      </c>
      <c r="S98" s="1" t="s">
        <v>1135</v>
      </c>
      <c r="T98" s="1" t="s">
        <v>1138</v>
      </c>
      <c r="U98" s="1" t="s">
        <v>114</v>
      </c>
      <c r="V98" s="2">
        <v>100</v>
      </c>
      <c r="Y98" s="1" t="s">
        <v>1139</v>
      </c>
      <c r="AA98" s="1" t="s">
        <v>1140</v>
      </c>
      <c r="AB98" s="1" t="s">
        <v>1141</v>
      </c>
      <c r="AC98" s="1" t="s">
        <v>1142</v>
      </c>
      <c r="AD98" s="1" t="s">
        <v>119</v>
      </c>
      <c r="AE98" s="1" t="s">
        <v>120</v>
      </c>
      <c r="AF98" s="1" t="s">
        <v>193</v>
      </c>
      <c r="AG98" s="1" t="s">
        <v>122</v>
      </c>
      <c r="AH98" s="1" t="s">
        <v>194</v>
      </c>
      <c r="AI98" s="1" t="s">
        <v>1143</v>
      </c>
      <c r="AJ98" s="1" t="s">
        <v>1144</v>
      </c>
      <c r="AM98" s="1">
        <v>0</v>
      </c>
      <c r="AN98" s="2">
        <v>0</v>
      </c>
      <c r="AX98" s="1" t="s">
        <v>197</v>
      </c>
      <c r="BA98" s="1" t="s">
        <v>198</v>
      </c>
      <c r="BD98" s="1" t="s">
        <v>1136</v>
      </c>
      <c r="BE98" s="4">
        <v>42012</v>
      </c>
      <c r="BF98" s="1" t="s">
        <v>137</v>
      </c>
      <c r="BG98" s="2">
        <v>22.474</v>
      </c>
      <c r="BH98" s="2">
        <v>0</v>
      </c>
      <c r="BI98" s="2">
        <v>978967.44</v>
      </c>
      <c r="BJ98" s="2">
        <v>978967.44</v>
      </c>
      <c r="BK98" s="2">
        <v>0</v>
      </c>
      <c r="BL98" s="1" t="s">
        <v>120</v>
      </c>
      <c r="BM98" s="1" t="s">
        <v>158</v>
      </c>
      <c r="BP98" s="1" t="s">
        <v>141</v>
      </c>
      <c r="BQ98" s="1" t="s">
        <v>114</v>
      </c>
      <c r="BR98" s="1">
        <v>0</v>
      </c>
      <c r="BS98" s="1">
        <v>0</v>
      </c>
      <c r="BU98" s="1" t="s">
        <v>159</v>
      </c>
      <c r="BX98" s="1">
        <v>0</v>
      </c>
      <c r="BY98" s="1">
        <v>0</v>
      </c>
      <c r="BZ98" s="2">
        <v>0</v>
      </c>
      <c r="CA98" s="1" t="s">
        <v>145</v>
      </c>
      <c r="CB98" s="4">
        <v>42041</v>
      </c>
      <c r="CC98" s="1" t="s">
        <v>146</v>
      </c>
      <c r="CD98" s="1">
        <v>2019</v>
      </c>
      <c r="CE98" s="2">
        <v>0</v>
      </c>
      <c r="CF98" s="2">
        <v>0</v>
      </c>
      <c r="CG98" s="2">
        <v>0</v>
      </c>
      <c r="CH98" s="2">
        <v>0</v>
      </c>
      <c r="CI98" s="2">
        <v>0</v>
      </c>
      <c r="CJ98" s="2">
        <v>0</v>
      </c>
      <c r="CK98" s="2">
        <v>0</v>
      </c>
      <c r="CL98" s="2">
        <v>0</v>
      </c>
      <c r="CM98" s="2">
        <v>0</v>
      </c>
      <c r="CN98" s="2">
        <v>0</v>
      </c>
      <c r="CO98" s="2">
        <v>0</v>
      </c>
      <c r="CP98" s="1">
        <v>2018</v>
      </c>
      <c r="CQ98" s="6">
        <v>0</v>
      </c>
      <c r="CR98" s="6">
        <v>0</v>
      </c>
      <c r="CS98" s="6">
        <v>0</v>
      </c>
      <c r="CT98" s="6">
        <v>0</v>
      </c>
      <c r="CU98" s="6">
        <v>2495</v>
      </c>
      <c r="CV98" s="6">
        <v>516902</v>
      </c>
      <c r="CW98" s="6">
        <v>516902</v>
      </c>
      <c r="CX98" s="6">
        <v>514407</v>
      </c>
      <c r="CY98" s="6">
        <v>2495</v>
      </c>
      <c r="CZ98" s="6">
        <v>0</v>
      </c>
      <c r="DA98" s="6">
        <v>2495</v>
      </c>
      <c r="DB98" s="1">
        <v>2015</v>
      </c>
      <c r="DC98" s="1">
        <v>2123492</v>
      </c>
      <c r="DD98" s="1" t="s">
        <v>194</v>
      </c>
      <c r="DE98" s="1" t="s">
        <v>401</v>
      </c>
      <c r="DF98" s="2">
        <v>14.525</v>
      </c>
      <c r="DG98" s="2">
        <v>6.0362696571500001</v>
      </c>
      <c r="DH98">
        <f t="shared" si="14"/>
        <v>3.2599999999999997E-2</v>
      </c>
      <c r="DI98" s="6">
        <f t="shared" si="15"/>
        <v>0.52800734618916445</v>
      </c>
      <c r="DJ98" s="5">
        <f t="shared" si="16"/>
        <v>138834.20211445002</v>
      </c>
      <c r="DK98" s="5">
        <f t="shared" si="17"/>
        <v>1.5</v>
      </c>
      <c r="DL98" s="10">
        <f t="shared" si="18"/>
        <v>394409.85939818097</v>
      </c>
      <c r="DM98">
        <f>COUNTIF('Impacted Properties'!$A$1:$A$30,Export_Output_Red_A_3!R98)</f>
        <v>0</v>
      </c>
      <c r="DN98" s="10">
        <f t="shared" si="19"/>
        <v>67000</v>
      </c>
      <c r="DO98" s="10">
        <f t="shared" si="20"/>
        <v>461500</v>
      </c>
    </row>
    <row r="99" spans="1:119" ht="28.8" x14ac:dyDescent="0.3">
      <c r="A99" s="1">
        <v>41324</v>
      </c>
      <c r="B99" s="2">
        <v>2730529</v>
      </c>
      <c r="C99" s="1" t="s">
        <v>1145</v>
      </c>
      <c r="D99" s="4">
        <v>39278</v>
      </c>
      <c r="H99" s="2">
        <v>1343786.95728</v>
      </c>
      <c r="I99" s="2">
        <v>5297.9035406800003</v>
      </c>
      <c r="J99" s="2">
        <v>1812997.1152300001</v>
      </c>
      <c r="K99" s="2">
        <v>6015.3791953899999</v>
      </c>
      <c r="P99" s="1" t="s">
        <v>1146</v>
      </c>
      <c r="Q99" s="1">
        <v>330602</v>
      </c>
      <c r="R99" s="1">
        <v>2730529</v>
      </c>
      <c r="S99" s="1" t="s">
        <v>1145</v>
      </c>
      <c r="T99" s="1" t="s">
        <v>1147</v>
      </c>
      <c r="U99" s="1" t="s">
        <v>114</v>
      </c>
      <c r="V99" s="2">
        <v>100</v>
      </c>
      <c r="X99" s="1" t="s">
        <v>1148</v>
      </c>
      <c r="Y99" s="1" t="s">
        <v>1149</v>
      </c>
      <c r="AA99" s="1" t="s">
        <v>429</v>
      </c>
      <c r="AB99" s="1" t="s">
        <v>117</v>
      </c>
      <c r="AC99" s="1" t="s">
        <v>1150</v>
      </c>
      <c r="AD99" s="1" t="s">
        <v>119</v>
      </c>
      <c r="AE99" s="1" t="s">
        <v>120</v>
      </c>
      <c r="AF99" s="1" t="s">
        <v>121</v>
      </c>
      <c r="AG99" s="1" t="s">
        <v>122</v>
      </c>
      <c r="AH99" s="1" t="s">
        <v>123</v>
      </c>
      <c r="AI99" s="1" t="s">
        <v>1151</v>
      </c>
      <c r="AJ99" s="1" t="s">
        <v>1152</v>
      </c>
      <c r="AM99" s="1">
        <v>0</v>
      </c>
      <c r="AN99" s="2">
        <v>0</v>
      </c>
      <c r="AQ99" s="1" t="s">
        <v>1153</v>
      </c>
      <c r="AS99" s="1" t="s">
        <v>116</v>
      </c>
      <c r="AT99" s="1" t="s">
        <v>117</v>
      </c>
      <c r="AU99" s="1" t="s">
        <v>129</v>
      </c>
      <c r="AV99" s="3" t="s">
        <v>1154</v>
      </c>
      <c r="AX99" s="1" t="s">
        <v>131</v>
      </c>
      <c r="BA99" s="1" t="s">
        <v>133</v>
      </c>
      <c r="BG99" s="2">
        <v>41.732999999999997</v>
      </c>
      <c r="BH99" s="2">
        <v>0</v>
      </c>
      <c r="BI99" s="2">
        <v>1817889.48</v>
      </c>
      <c r="BJ99" s="2">
        <v>1817889.48</v>
      </c>
      <c r="BK99" s="2">
        <v>0</v>
      </c>
      <c r="BL99" s="1" t="s">
        <v>120</v>
      </c>
      <c r="BM99" s="1" t="s">
        <v>158</v>
      </c>
      <c r="BP99" s="1" t="s">
        <v>141</v>
      </c>
      <c r="BQ99" s="1" t="s">
        <v>114</v>
      </c>
      <c r="BR99" s="1">
        <v>0</v>
      </c>
      <c r="BS99" s="1">
        <v>0</v>
      </c>
      <c r="BU99" s="1" t="s">
        <v>159</v>
      </c>
      <c r="BX99" s="1">
        <v>0</v>
      </c>
      <c r="BY99" s="1">
        <v>0</v>
      </c>
      <c r="BZ99" s="2">
        <v>0</v>
      </c>
      <c r="CA99" s="1" t="s">
        <v>145</v>
      </c>
      <c r="CB99" s="4">
        <v>42403</v>
      </c>
      <c r="CC99" s="1" t="s">
        <v>146</v>
      </c>
      <c r="CD99" s="1">
        <v>2019</v>
      </c>
      <c r="CE99" s="2">
        <v>0</v>
      </c>
      <c r="CF99" s="2">
        <v>0</v>
      </c>
      <c r="CG99" s="2">
        <v>0</v>
      </c>
      <c r="CH99" s="2">
        <v>0</v>
      </c>
      <c r="CI99" s="2">
        <v>0</v>
      </c>
      <c r="CJ99" s="2">
        <v>0</v>
      </c>
      <c r="CK99" s="2">
        <v>0</v>
      </c>
      <c r="CL99" s="2">
        <v>0</v>
      </c>
      <c r="CM99" s="2">
        <v>0</v>
      </c>
      <c r="CN99" s="2">
        <v>0</v>
      </c>
      <c r="CO99" s="2">
        <v>0</v>
      </c>
      <c r="CP99" s="1">
        <v>2018</v>
      </c>
      <c r="CQ99" s="6">
        <v>0</v>
      </c>
      <c r="CR99" s="6">
        <v>0</v>
      </c>
      <c r="CS99" s="6">
        <v>0</v>
      </c>
      <c r="CT99" s="6">
        <v>0</v>
      </c>
      <c r="CU99" s="6">
        <v>4090</v>
      </c>
      <c r="CV99" s="6">
        <v>625995</v>
      </c>
      <c r="CW99" s="6">
        <v>625995</v>
      </c>
      <c r="CX99" s="6">
        <v>621905</v>
      </c>
      <c r="CY99" s="6">
        <v>4090</v>
      </c>
      <c r="CZ99" s="6">
        <v>0</v>
      </c>
      <c r="DA99" s="6">
        <v>4090</v>
      </c>
      <c r="DB99" s="1">
        <v>0</v>
      </c>
      <c r="DC99" s="1">
        <v>0</v>
      </c>
      <c r="DF99" s="2">
        <v>0</v>
      </c>
      <c r="DG99" s="2">
        <v>15.182185497600001</v>
      </c>
      <c r="DH99">
        <f t="shared" si="14"/>
        <v>4.41E-2</v>
      </c>
      <c r="DI99" s="6">
        <f t="shared" si="15"/>
        <v>0.34435261707988979</v>
      </c>
      <c r="DJ99" s="5">
        <f t="shared" si="16"/>
        <v>227732.78246399999</v>
      </c>
      <c r="DK99" s="5">
        <f t="shared" si="17"/>
        <v>1.5</v>
      </c>
      <c r="DL99" s="10">
        <f t="shared" si="18"/>
        <v>992004.00041318405</v>
      </c>
      <c r="DM99">
        <f>COUNTIF('Impacted Properties'!$A$1:$A$30,Export_Output_Red_A_3!R99)</f>
        <v>0</v>
      </c>
      <c r="DN99" s="10">
        <f t="shared" si="19"/>
        <v>67000</v>
      </c>
      <c r="DO99" s="10">
        <f t="shared" si="20"/>
        <v>1059100</v>
      </c>
    </row>
    <row r="100" spans="1:119" ht="28.8" x14ac:dyDescent="0.3">
      <c r="A100" s="1">
        <v>23624</v>
      </c>
      <c r="B100" s="2">
        <v>2739466</v>
      </c>
      <c r="C100" s="1" t="s">
        <v>1155</v>
      </c>
      <c r="D100" s="4">
        <v>39005</v>
      </c>
      <c r="H100" s="2">
        <v>1929233.7989000001</v>
      </c>
      <c r="I100" s="2">
        <v>7353.7893349300002</v>
      </c>
      <c r="J100" s="2">
        <v>2176908.9843799998</v>
      </c>
      <c r="K100" s="2">
        <v>8693.2438935900009</v>
      </c>
      <c r="P100" s="1" t="s">
        <v>1156</v>
      </c>
      <c r="Q100" s="1">
        <v>337948</v>
      </c>
      <c r="R100" s="1">
        <v>2739466</v>
      </c>
      <c r="S100" s="1" t="s">
        <v>1155</v>
      </c>
      <c r="T100" s="1" t="s">
        <v>644</v>
      </c>
      <c r="U100" s="1" t="s">
        <v>114</v>
      </c>
      <c r="V100" s="2">
        <v>100</v>
      </c>
      <c r="Y100" s="1" t="s">
        <v>645</v>
      </c>
      <c r="AA100" s="1" t="s">
        <v>444</v>
      </c>
      <c r="AB100" s="1" t="s">
        <v>117</v>
      </c>
      <c r="AC100" s="1" t="s">
        <v>646</v>
      </c>
      <c r="AD100" s="1" t="s">
        <v>119</v>
      </c>
      <c r="AE100" s="1" t="s">
        <v>598</v>
      </c>
      <c r="AF100" s="1" t="s">
        <v>599</v>
      </c>
      <c r="AG100" s="1" t="s">
        <v>600</v>
      </c>
      <c r="AI100" s="1" t="s">
        <v>591</v>
      </c>
      <c r="AJ100" s="1" t="s">
        <v>1157</v>
      </c>
      <c r="AM100" s="1">
        <v>0</v>
      </c>
      <c r="AN100" s="2">
        <v>0</v>
      </c>
      <c r="AS100" s="1" t="s">
        <v>116</v>
      </c>
      <c r="AT100" s="1" t="s">
        <v>117</v>
      </c>
      <c r="AV100" s="3" t="s">
        <v>182</v>
      </c>
      <c r="AW100" s="1" t="s">
        <v>183</v>
      </c>
      <c r="AX100" s="1" t="s">
        <v>131</v>
      </c>
      <c r="BA100" s="1" t="s">
        <v>184</v>
      </c>
      <c r="BD100" s="1" t="s">
        <v>649</v>
      </c>
      <c r="BE100" s="4">
        <v>42550</v>
      </c>
      <c r="BF100" s="1" t="s">
        <v>515</v>
      </c>
      <c r="BG100" s="2">
        <v>53.607500000000002</v>
      </c>
      <c r="BH100" s="2">
        <v>0</v>
      </c>
      <c r="BI100" s="2">
        <v>2335142.7000000002</v>
      </c>
      <c r="BJ100" s="2">
        <v>2335142.7000000002</v>
      </c>
      <c r="BK100" s="2">
        <v>0</v>
      </c>
      <c r="BL100" s="1" t="s">
        <v>598</v>
      </c>
      <c r="BM100" s="1" t="s">
        <v>158</v>
      </c>
      <c r="BP100" s="1" t="s">
        <v>141</v>
      </c>
      <c r="BQ100" s="1" t="s">
        <v>114</v>
      </c>
      <c r="BR100" s="1">
        <v>0</v>
      </c>
      <c r="BS100" s="1">
        <v>0</v>
      </c>
      <c r="BU100" s="1" t="s">
        <v>159</v>
      </c>
      <c r="BX100" s="1">
        <v>0</v>
      </c>
      <c r="BY100" s="1">
        <v>0</v>
      </c>
      <c r="BZ100" s="2">
        <v>0</v>
      </c>
      <c r="CA100" s="1" t="s">
        <v>145</v>
      </c>
      <c r="CB100" s="4">
        <v>42583</v>
      </c>
      <c r="CC100" s="1" t="s">
        <v>146</v>
      </c>
      <c r="CD100" s="1">
        <v>2019</v>
      </c>
      <c r="CE100" s="2">
        <v>0</v>
      </c>
      <c r="CF100" s="2">
        <v>0</v>
      </c>
      <c r="CG100" s="2">
        <v>0</v>
      </c>
      <c r="CH100" s="2">
        <v>0</v>
      </c>
      <c r="CI100" s="2">
        <v>0</v>
      </c>
      <c r="CJ100" s="2">
        <v>0</v>
      </c>
      <c r="CK100" s="2">
        <v>0</v>
      </c>
      <c r="CL100" s="2">
        <v>0</v>
      </c>
      <c r="CM100" s="2">
        <v>0</v>
      </c>
      <c r="CN100" s="2">
        <v>0</v>
      </c>
      <c r="CO100" s="2">
        <v>0</v>
      </c>
      <c r="CP100" s="1">
        <v>2018</v>
      </c>
      <c r="CQ100" s="6">
        <v>0</v>
      </c>
      <c r="CR100" s="6">
        <v>0</v>
      </c>
      <c r="CS100" s="6">
        <v>0</v>
      </c>
      <c r="CT100" s="6">
        <v>0</v>
      </c>
      <c r="CU100" s="6">
        <v>5858</v>
      </c>
      <c r="CV100" s="6">
        <v>1072150</v>
      </c>
      <c r="CW100" s="6">
        <v>1072150</v>
      </c>
      <c r="CX100" s="6">
        <v>1066292</v>
      </c>
      <c r="CY100" s="6">
        <v>5858</v>
      </c>
      <c r="CZ100" s="6">
        <v>0</v>
      </c>
      <c r="DA100" s="6">
        <v>5858</v>
      </c>
      <c r="DB100" s="1">
        <v>0</v>
      </c>
      <c r="DC100" s="1">
        <v>0</v>
      </c>
      <c r="DF100" s="2">
        <v>0</v>
      </c>
      <c r="DG100" s="2">
        <v>6.4154394906999999</v>
      </c>
      <c r="DH100">
        <f t="shared" si="14"/>
        <v>1.4500000000000001E-2</v>
      </c>
      <c r="DI100" s="6">
        <f t="shared" si="15"/>
        <v>0.45913682277318635</v>
      </c>
      <c r="DJ100" s="5">
        <f t="shared" si="16"/>
        <v>128308.78981399997</v>
      </c>
      <c r="DK100" s="5">
        <f t="shared" si="17"/>
        <v>1.5</v>
      </c>
      <c r="DL100" s="10">
        <f t="shared" si="18"/>
        <v>419184.81632233801</v>
      </c>
      <c r="DM100">
        <f>COUNTIF('Impacted Properties'!$A$1:$A$30,Export_Output_Red_A_3!R100)</f>
        <v>0</v>
      </c>
      <c r="DN100" s="10">
        <f t="shared" si="19"/>
        <v>67000</v>
      </c>
      <c r="DO100" s="10">
        <f t="shared" si="20"/>
        <v>486200</v>
      </c>
    </row>
    <row r="101" spans="1:119" ht="28.8" x14ac:dyDescent="0.3">
      <c r="A101" s="1">
        <v>181223</v>
      </c>
      <c r="B101" s="2">
        <v>2756638</v>
      </c>
      <c r="C101" s="1" t="s">
        <v>1158</v>
      </c>
      <c r="H101" s="2">
        <v>1971552.97661</v>
      </c>
      <c r="I101" s="2">
        <v>7175.6479388999996</v>
      </c>
      <c r="J101" s="2">
        <v>2056879.71484</v>
      </c>
      <c r="K101" s="2">
        <v>7573.4435764199998</v>
      </c>
      <c r="P101" s="1" t="s">
        <v>1159</v>
      </c>
      <c r="Q101" s="1">
        <v>351779</v>
      </c>
      <c r="R101" s="1">
        <v>2756638</v>
      </c>
      <c r="S101" s="1" t="s">
        <v>1158</v>
      </c>
      <c r="T101" s="1" t="s">
        <v>1056</v>
      </c>
      <c r="U101" s="1" t="s">
        <v>114</v>
      </c>
      <c r="V101" s="2">
        <v>100</v>
      </c>
      <c r="Y101" s="1" t="s">
        <v>1057</v>
      </c>
      <c r="AA101" s="1" t="s">
        <v>116</v>
      </c>
      <c r="AB101" s="1" t="s">
        <v>117</v>
      </c>
      <c r="AC101" s="1" t="s">
        <v>1058</v>
      </c>
      <c r="AD101" s="1" t="s">
        <v>119</v>
      </c>
      <c r="AE101" s="1" t="s">
        <v>120</v>
      </c>
      <c r="AF101" s="1" t="s">
        <v>154</v>
      </c>
      <c r="AG101" s="1" t="s">
        <v>122</v>
      </c>
      <c r="AH101" s="1" t="s">
        <v>143</v>
      </c>
      <c r="AI101" s="1" t="s">
        <v>1160</v>
      </c>
      <c r="AJ101" s="1" t="s">
        <v>1161</v>
      </c>
      <c r="AM101" s="1">
        <v>0</v>
      </c>
      <c r="AN101" s="2">
        <v>0</v>
      </c>
      <c r="AQ101" s="1" t="s">
        <v>168</v>
      </c>
      <c r="AS101" s="1" t="s">
        <v>116</v>
      </c>
      <c r="AT101" s="1" t="s">
        <v>117</v>
      </c>
      <c r="AU101" s="1" t="s">
        <v>129</v>
      </c>
      <c r="AV101" s="3" t="s">
        <v>169</v>
      </c>
      <c r="AX101" s="1" t="s">
        <v>131</v>
      </c>
      <c r="BA101" s="1" t="s">
        <v>133</v>
      </c>
      <c r="BG101" s="2">
        <v>47.15</v>
      </c>
      <c r="BH101" s="2">
        <v>0</v>
      </c>
      <c r="BI101" s="2">
        <v>2053854</v>
      </c>
      <c r="BJ101" s="2">
        <v>2053854</v>
      </c>
      <c r="BK101" s="2">
        <v>0</v>
      </c>
      <c r="BL101" s="1" t="s">
        <v>120</v>
      </c>
      <c r="BM101" s="1" t="s">
        <v>158</v>
      </c>
      <c r="BP101" s="1" t="s">
        <v>141</v>
      </c>
      <c r="BQ101" s="1" t="s">
        <v>114</v>
      </c>
      <c r="BR101" s="1">
        <v>0</v>
      </c>
      <c r="BS101" s="1">
        <v>0</v>
      </c>
      <c r="BU101" s="1" t="s">
        <v>171</v>
      </c>
      <c r="BX101" s="1">
        <v>0</v>
      </c>
      <c r="BY101" s="1">
        <v>0</v>
      </c>
      <c r="BZ101" s="2">
        <v>0</v>
      </c>
      <c r="CA101" s="1" t="s">
        <v>145</v>
      </c>
      <c r="CB101" s="4">
        <v>42877</v>
      </c>
      <c r="CC101" s="1" t="s">
        <v>146</v>
      </c>
      <c r="CD101" s="1">
        <v>2019</v>
      </c>
      <c r="CE101" s="2">
        <v>0</v>
      </c>
      <c r="CF101" s="2">
        <v>0</v>
      </c>
      <c r="CG101" s="2">
        <v>0</v>
      </c>
      <c r="CH101" s="2">
        <v>0</v>
      </c>
      <c r="CI101" s="2">
        <v>0</v>
      </c>
      <c r="CJ101" s="2">
        <v>0</v>
      </c>
      <c r="CK101" s="2">
        <v>0</v>
      </c>
      <c r="CL101" s="2">
        <v>0</v>
      </c>
      <c r="CM101" s="2">
        <v>0</v>
      </c>
      <c r="CN101" s="2">
        <v>0</v>
      </c>
      <c r="CO101" s="2">
        <v>0</v>
      </c>
      <c r="CP101" s="1">
        <v>2018</v>
      </c>
      <c r="CQ101" s="6">
        <v>0</v>
      </c>
      <c r="CR101" s="6">
        <v>0</v>
      </c>
      <c r="CS101" s="6">
        <v>0</v>
      </c>
      <c r="CT101" s="6">
        <v>0</v>
      </c>
      <c r="CU101" s="6">
        <v>7639</v>
      </c>
      <c r="CV101" s="6">
        <v>801550</v>
      </c>
      <c r="CW101" s="6">
        <v>801550</v>
      </c>
      <c r="CX101" s="6">
        <v>793911</v>
      </c>
      <c r="CY101" s="6">
        <v>7639</v>
      </c>
      <c r="CZ101" s="6">
        <v>0</v>
      </c>
      <c r="DA101" s="6">
        <v>7639</v>
      </c>
      <c r="DB101" s="1">
        <v>0</v>
      </c>
      <c r="DC101" s="1">
        <v>0</v>
      </c>
      <c r="DF101" s="2">
        <v>0</v>
      </c>
      <c r="DG101" s="2">
        <v>5.5907420955199996</v>
      </c>
      <c r="DH101">
        <f t="shared" si="14"/>
        <v>1.44E-2</v>
      </c>
      <c r="DI101" s="6">
        <f t="shared" si="15"/>
        <v>0.39026629935720847</v>
      </c>
      <c r="DJ101" s="5">
        <f t="shared" si="16"/>
        <v>95042.61562384</v>
      </c>
      <c r="DK101" s="5">
        <f t="shared" si="17"/>
        <v>1.5</v>
      </c>
      <c r="DL101" s="10">
        <f t="shared" si="18"/>
        <v>365299.08852127678</v>
      </c>
      <c r="DM101">
        <f>COUNTIF('Impacted Properties'!$A$1:$A$30,Export_Output_Red_A_3!R101)</f>
        <v>0</v>
      </c>
      <c r="DN101" s="10">
        <f t="shared" si="19"/>
        <v>67000</v>
      </c>
      <c r="DO101" s="10">
        <f t="shared" si="20"/>
        <v>432300</v>
      </c>
    </row>
    <row r="102" spans="1:119" x14ac:dyDescent="0.3">
      <c r="BJ102" s="8">
        <f>SUM(BJ2:BJ101)</f>
        <v>122264277.41000004</v>
      </c>
      <c r="CQ102" s="6">
        <f>SUM(CQ2:CQ101)</f>
        <v>2635731</v>
      </c>
      <c r="CR102" s="6">
        <f>SUM(CR2:CR101)</f>
        <v>2824488</v>
      </c>
      <c r="CS102" s="6">
        <f>SUM(CS2:CS101)</f>
        <v>1231600</v>
      </c>
      <c r="CT102" s="6">
        <f>SUM(CT2:CT101)</f>
        <v>8885263</v>
      </c>
      <c r="CW102" s="6">
        <f>SUM(CW2:CW101)</f>
        <v>51342674</v>
      </c>
      <c r="DG102" s="2">
        <f>SUM(DG2:DG101)</f>
        <v>339.81132466831713</v>
      </c>
      <c r="DJ102" s="5">
        <f>SUM(DJ2:DJ101)</f>
        <v>8044844.506311411</v>
      </c>
      <c r="DK102" s="5">
        <f>SUM(DK57:DK101)</f>
        <v>102.55921241845959</v>
      </c>
      <c r="DL102" s="5">
        <f>SUM(DL57:DL101)</f>
        <v>16886701.370628625</v>
      </c>
      <c r="DM102">
        <f>SUM(DM2:DM101)</f>
        <v>30</v>
      </c>
      <c r="DO102" s="9">
        <f>SUM(DO2:DO101)</f>
        <v>20502100</v>
      </c>
    </row>
    <row r="103" spans="1:119" x14ac:dyDescent="0.3">
      <c r="CW103" s="6">
        <f>(CW102-(CR102+CQ102))/BJ102</f>
        <v>0.37527277772344042</v>
      </c>
      <c r="DI103" s="5">
        <f>MEDIAN(DI2:DI101)</f>
        <v>0.52800734618916434</v>
      </c>
      <c r="DJ103" s="5"/>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38184-579B-4EFF-B7E7-3F2814F59E04}">
  <dimension ref="A1:A44"/>
  <sheetViews>
    <sheetView topLeftCell="A28" workbookViewId="0">
      <selection activeCell="B37" sqref="B37"/>
    </sheetView>
  </sheetViews>
  <sheetFormatPr defaultRowHeight="14.4" x14ac:dyDescent="0.3"/>
  <cols>
    <col min="1" max="1" width="19.6640625" bestFit="1" customWidth="1"/>
  </cols>
  <sheetData>
    <row r="1" spans="1:1" x14ac:dyDescent="0.3">
      <c r="A1" s="1">
        <v>2618967</v>
      </c>
    </row>
    <row r="2" spans="1:1" x14ac:dyDescent="0.3">
      <c r="A2" s="1">
        <v>2620888</v>
      </c>
    </row>
    <row r="3" spans="1:1" x14ac:dyDescent="0.3">
      <c r="A3" s="1">
        <v>1170084</v>
      </c>
    </row>
    <row r="4" spans="1:1" x14ac:dyDescent="0.3">
      <c r="A4" s="1">
        <v>2620889</v>
      </c>
    </row>
    <row r="5" spans="1:1" x14ac:dyDescent="0.3">
      <c r="A5" s="1">
        <v>2509579</v>
      </c>
    </row>
    <row r="6" spans="1:1" x14ac:dyDescent="0.3">
      <c r="A6" s="1">
        <v>1171207</v>
      </c>
    </row>
    <row r="7" spans="1:1" x14ac:dyDescent="0.3">
      <c r="A7" s="1">
        <v>1101337</v>
      </c>
    </row>
    <row r="8" spans="1:1" x14ac:dyDescent="0.3">
      <c r="A8" s="1">
        <v>1171243</v>
      </c>
    </row>
    <row r="9" spans="1:1" x14ac:dyDescent="0.3">
      <c r="A9" s="1">
        <v>2545621</v>
      </c>
    </row>
    <row r="10" spans="1:1" x14ac:dyDescent="0.3">
      <c r="A10" s="1">
        <v>2550669</v>
      </c>
    </row>
    <row r="11" spans="1:1" x14ac:dyDescent="0.3">
      <c r="A11" s="1">
        <v>1171252</v>
      </c>
    </row>
    <row r="12" spans="1:1" x14ac:dyDescent="0.3">
      <c r="A12" s="1">
        <v>1169951</v>
      </c>
    </row>
    <row r="13" spans="1:1" x14ac:dyDescent="0.3">
      <c r="A13" s="1">
        <v>2653153</v>
      </c>
    </row>
    <row r="14" spans="1:1" x14ac:dyDescent="0.3">
      <c r="A14" s="1">
        <v>2658758</v>
      </c>
    </row>
    <row r="15" spans="1:1" x14ac:dyDescent="0.3">
      <c r="A15" s="1">
        <v>1168284</v>
      </c>
    </row>
    <row r="16" spans="1:1" x14ac:dyDescent="0.3">
      <c r="A16" s="1">
        <v>1181312</v>
      </c>
    </row>
    <row r="17" spans="1:1" x14ac:dyDescent="0.3">
      <c r="A17" s="1">
        <v>1169997</v>
      </c>
    </row>
    <row r="18" spans="1:1" x14ac:dyDescent="0.3">
      <c r="A18" s="1">
        <v>2658759</v>
      </c>
    </row>
    <row r="19" spans="1:1" x14ac:dyDescent="0.3">
      <c r="A19" s="1">
        <v>2611835</v>
      </c>
    </row>
    <row r="20" spans="1:1" x14ac:dyDescent="0.3">
      <c r="A20" s="1">
        <v>2691484</v>
      </c>
    </row>
    <row r="21" spans="1:1" x14ac:dyDescent="0.3">
      <c r="A21" s="1">
        <v>1170039</v>
      </c>
    </row>
    <row r="22" spans="1:1" x14ac:dyDescent="0.3">
      <c r="A22" s="1">
        <v>1990809</v>
      </c>
    </row>
    <row r="23" spans="1:1" x14ac:dyDescent="0.3">
      <c r="A23" s="1">
        <v>2545759</v>
      </c>
    </row>
    <row r="24" spans="1:1" x14ac:dyDescent="0.3">
      <c r="A24" s="1">
        <v>2685294</v>
      </c>
    </row>
    <row r="25" spans="1:1" x14ac:dyDescent="0.3">
      <c r="A25" s="1">
        <v>2711206</v>
      </c>
    </row>
    <row r="26" spans="1:1" x14ac:dyDescent="0.3">
      <c r="A26" s="1">
        <v>1170020</v>
      </c>
    </row>
    <row r="27" spans="1:1" x14ac:dyDescent="0.3">
      <c r="A27" s="1">
        <v>2124188</v>
      </c>
    </row>
    <row r="28" spans="1:1" x14ac:dyDescent="0.3">
      <c r="A28" s="1">
        <v>2040218</v>
      </c>
    </row>
    <row r="29" spans="1:1" x14ac:dyDescent="0.3">
      <c r="A29" s="1">
        <v>1170164</v>
      </c>
    </row>
    <row r="30" spans="1:1" x14ac:dyDescent="0.3">
      <c r="A30" s="1">
        <v>2671411</v>
      </c>
    </row>
    <row r="31" spans="1:1" x14ac:dyDescent="0.3">
      <c r="A31" s="1">
        <v>1168220</v>
      </c>
    </row>
    <row r="32" spans="1:1" x14ac:dyDescent="0.3">
      <c r="A32" s="1">
        <v>1170155</v>
      </c>
    </row>
    <row r="33" spans="1:1" x14ac:dyDescent="0.3">
      <c r="A33" s="1">
        <v>1170137</v>
      </c>
    </row>
    <row r="34" spans="1:1" x14ac:dyDescent="0.3">
      <c r="A34" s="1">
        <v>2646456</v>
      </c>
    </row>
    <row r="35" spans="1:1" x14ac:dyDescent="0.3">
      <c r="A35" s="1">
        <v>2614367</v>
      </c>
    </row>
    <row r="36" spans="1:1" x14ac:dyDescent="0.3">
      <c r="A36" s="1">
        <v>2614369</v>
      </c>
    </row>
    <row r="37" spans="1:1" x14ac:dyDescent="0.3">
      <c r="A37" s="1">
        <v>2614366</v>
      </c>
    </row>
    <row r="38" spans="1:1" x14ac:dyDescent="0.3">
      <c r="A38" s="1">
        <v>2614368</v>
      </c>
    </row>
    <row r="39" spans="1:1" x14ac:dyDescent="0.3">
      <c r="A39" s="1">
        <v>2638091</v>
      </c>
    </row>
    <row r="40" spans="1:1" x14ac:dyDescent="0.3">
      <c r="A40" s="1">
        <v>2120545</v>
      </c>
    </row>
    <row r="41" spans="1:1" x14ac:dyDescent="0.3">
      <c r="A41" s="1">
        <v>2693750</v>
      </c>
    </row>
    <row r="42" spans="1:1" x14ac:dyDescent="0.3">
      <c r="A42" s="1">
        <v>1169979</v>
      </c>
    </row>
    <row r="43" spans="1:1" x14ac:dyDescent="0.3">
      <c r="A43" s="1">
        <v>1170075</v>
      </c>
    </row>
    <row r="44" spans="1:1" x14ac:dyDescent="0.3">
      <c r="A44" s="1">
        <v>1169755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Export_Output_Red_A_3</vt:lpstr>
      <vt:lpstr>Impacted Properties</vt:lpstr>
      <vt:lpstr>Database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Harper, Kristen E</dc:creator>
  <cp:lastModifiedBy>Williams, David C</cp:lastModifiedBy>
  <dcterms:created xsi:type="dcterms:W3CDTF">2018-09-22T01:18:31Z</dcterms:created>
  <dcterms:modified xsi:type="dcterms:W3CDTF">2019-04-28T19:08:30Z</dcterms:modified>
</cp:coreProperties>
</file>