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Acres of Need\"/>
    </mc:Choice>
  </mc:AlternateContent>
  <xr:revisionPtr revIDLastSave="0" documentId="13_ncr:1_{BA51DB7A-5D25-41A2-9E50-3838ED3EB0C5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Red_A_Coit_to_US_75" sheetId="1" r:id="rId1"/>
    <sheet name="Green Overlap" sheetId="3" r:id="rId2"/>
    <sheet name="Impacted Properties" sheetId="2" r:id="rId3"/>
  </sheets>
  <definedNames>
    <definedName name="_xlnm.Database">Red_A_Coit_to_US_75!$A$1:$DF$177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M177" i="1" l="1"/>
  <c r="DM176" i="1"/>
  <c r="DM175" i="1"/>
  <c r="DM174" i="1"/>
  <c r="DM173" i="1"/>
  <c r="DM172" i="1"/>
  <c r="DM171" i="1"/>
  <c r="DM170" i="1"/>
  <c r="DM169" i="1"/>
  <c r="DM168" i="1"/>
  <c r="DM167" i="1"/>
  <c r="DM166" i="1"/>
  <c r="DM165" i="1"/>
  <c r="DM164" i="1"/>
  <c r="DM163" i="1"/>
  <c r="DM162" i="1"/>
  <c r="DM161" i="1"/>
  <c r="DM160" i="1"/>
  <c r="DM159" i="1"/>
  <c r="DM158" i="1"/>
  <c r="DM157" i="1"/>
  <c r="DM156" i="1"/>
  <c r="DM155" i="1"/>
  <c r="DM154" i="1"/>
  <c r="DM153" i="1"/>
  <c r="DM152" i="1"/>
  <c r="DM151" i="1"/>
  <c r="DM150" i="1"/>
  <c r="DM149" i="1"/>
  <c r="DM148" i="1"/>
  <c r="DM147" i="1"/>
  <c r="DM146" i="1"/>
  <c r="DM145" i="1"/>
  <c r="DM144" i="1"/>
  <c r="DM143" i="1"/>
  <c r="DM142" i="1"/>
  <c r="DM141" i="1"/>
  <c r="DM140" i="1"/>
  <c r="DM139" i="1"/>
  <c r="DM138" i="1"/>
  <c r="DM137" i="1"/>
  <c r="DM136" i="1"/>
  <c r="DM135" i="1"/>
  <c r="DM134" i="1"/>
  <c r="DM133" i="1"/>
  <c r="DM132" i="1"/>
  <c r="DM131" i="1"/>
  <c r="DM130" i="1"/>
  <c r="DM129" i="1"/>
  <c r="DM128" i="1"/>
  <c r="DM127" i="1"/>
  <c r="DM126" i="1"/>
  <c r="DM125" i="1"/>
  <c r="DM124" i="1"/>
  <c r="DM123" i="1"/>
  <c r="DM122" i="1"/>
  <c r="DM121" i="1"/>
  <c r="DM120" i="1"/>
  <c r="DM119" i="1"/>
  <c r="DM118" i="1"/>
  <c r="DM117" i="1"/>
  <c r="DM116" i="1"/>
  <c r="DM115" i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M99" i="1"/>
  <c r="DM98" i="1"/>
  <c r="DM97" i="1"/>
  <c r="DM96" i="1"/>
  <c r="DM95" i="1"/>
  <c r="DM94" i="1"/>
  <c r="DM93" i="1"/>
  <c r="DM92" i="1"/>
  <c r="DM91" i="1"/>
  <c r="DM90" i="1"/>
  <c r="DM89" i="1"/>
  <c r="DM88" i="1"/>
  <c r="DM87" i="1"/>
  <c r="DM86" i="1"/>
  <c r="DM85" i="1"/>
  <c r="DM84" i="1"/>
  <c r="DM83" i="1"/>
  <c r="DM82" i="1"/>
  <c r="DM81" i="1"/>
  <c r="DM80" i="1"/>
  <c r="DM79" i="1"/>
  <c r="DM78" i="1"/>
  <c r="DM77" i="1"/>
  <c r="DM76" i="1"/>
  <c r="DM75" i="1"/>
  <c r="DM74" i="1"/>
  <c r="DM73" i="1"/>
  <c r="DM72" i="1"/>
  <c r="DM71" i="1"/>
  <c r="DM70" i="1"/>
  <c r="DM69" i="1"/>
  <c r="DM68" i="1"/>
  <c r="DM67" i="1"/>
  <c r="DM66" i="1"/>
  <c r="DM65" i="1"/>
  <c r="DM64" i="1"/>
  <c r="DM63" i="1"/>
  <c r="DM62" i="1"/>
  <c r="DM61" i="1"/>
  <c r="DM60" i="1"/>
  <c r="DM59" i="1"/>
  <c r="DM58" i="1"/>
  <c r="DM57" i="1"/>
  <c r="DM56" i="1"/>
  <c r="DM55" i="1"/>
  <c r="DM54" i="1"/>
  <c r="DM53" i="1"/>
  <c r="DM52" i="1"/>
  <c r="DM51" i="1"/>
  <c r="DM50" i="1"/>
  <c r="DM49" i="1"/>
  <c r="DM48" i="1"/>
  <c r="DM47" i="1"/>
  <c r="DM46" i="1"/>
  <c r="DM45" i="1"/>
  <c r="DM44" i="1"/>
  <c r="DM43" i="1"/>
  <c r="DM42" i="1"/>
  <c r="DM41" i="1"/>
  <c r="DM40" i="1"/>
  <c r="DM39" i="1"/>
  <c r="DM38" i="1"/>
  <c r="DM37" i="1"/>
  <c r="DM36" i="1"/>
  <c r="DM35" i="1"/>
  <c r="DM34" i="1"/>
  <c r="DM33" i="1"/>
  <c r="DM32" i="1"/>
  <c r="DM31" i="1"/>
  <c r="DM30" i="1"/>
  <c r="DM29" i="1"/>
  <c r="DM28" i="1"/>
  <c r="DM27" i="1"/>
  <c r="DM26" i="1"/>
  <c r="DM25" i="1"/>
  <c r="DM24" i="1"/>
  <c r="DM23" i="1"/>
  <c r="DM22" i="1"/>
  <c r="DM21" i="1"/>
  <c r="DM20" i="1"/>
  <c r="DM19" i="1"/>
  <c r="DM18" i="1"/>
  <c r="DM17" i="1"/>
  <c r="DM16" i="1"/>
  <c r="DM15" i="1"/>
  <c r="DM14" i="1"/>
  <c r="DM13" i="1"/>
  <c r="DM12" i="1"/>
  <c r="DM11" i="1"/>
  <c r="DM10" i="1"/>
  <c r="DM9" i="1"/>
  <c r="DM8" i="1"/>
  <c r="DM7" i="1"/>
  <c r="DM6" i="1"/>
  <c r="DM5" i="1"/>
  <c r="DM4" i="1"/>
  <c r="DM3" i="1"/>
  <c r="DM2" i="1"/>
  <c r="DK2" i="1"/>
  <c r="DH2" i="1"/>
  <c r="DL3" i="1" l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7" i="1"/>
  <c r="DL58" i="1"/>
  <c r="DL59" i="1"/>
  <c r="DL60" i="1"/>
  <c r="DL61" i="1"/>
  <c r="DL62" i="1"/>
  <c r="DL63" i="1"/>
  <c r="DL64" i="1"/>
  <c r="DL65" i="1"/>
  <c r="DL66" i="1"/>
  <c r="DL67" i="1"/>
  <c r="DL68" i="1"/>
  <c r="DL69" i="1"/>
  <c r="DL70" i="1"/>
  <c r="DL71" i="1"/>
  <c r="DL72" i="1"/>
  <c r="DL73" i="1"/>
  <c r="DL74" i="1"/>
  <c r="DL75" i="1"/>
  <c r="DL76" i="1"/>
  <c r="DL77" i="1"/>
  <c r="DL78" i="1"/>
  <c r="DL79" i="1"/>
  <c r="DL80" i="1"/>
  <c r="DL81" i="1"/>
  <c r="DL82" i="1"/>
  <c r="DL83" i="1"/>
  <c r="DL84" i="1"/>
  <c r="DL85" i="1"/>
  <c r="DL86" i="1"/>
  <c r="DL87" i="1"/>
  <c r="DL88" i="1"/>
  <c r="DL89" i="1"/>
  <c r="DL90" i="1"/>
  <c r="DL91" i="1"/>
  <c r="DL92" i="1"/>
  <c r="DL93" i="1"/>
  <c r="DL94" i="1"/>
  <c r="DL95" i="1"/>
  <c r="DL96" i="1"/>
  <c r="DL97" i="1"/>
  <c r="DL98" i="1"/>
  <c r="DL99" i="1"/>
  <c r="DL100" i="1"/>
  <c r="DL101" i="1"/>
  <c r="DL102" i="1"/>
  <c r="DL103" i="1"/>
  <c r="DL104" i="1"/>
  <c r="DL105" i="1"/>
  <c r="DL106" i="1"/>
  <c r="DL107" i="1"/>
  <c r="DL108" i="1"/>
  <c r="DL109" i="1"/>
  <c r="DL110" i="1"/>
  <c r="DL111" i="1"/>
  <c r="DL112" i="1"/>
  <c r="DL113" i="1"/>
  <c r="DL114" i="1"/>
  <c r="DL115" i="1"/>
  <c r="DL116" i="1"/>
  <c r="DL117" i="1"/>
  <c r="DL118" i="1"/>
  <c r="DL119" i="1"/>
  <c r="DL120" i="1"/>
  <c r="DL121" i="1"/>
  <c r="DL122" i="1"/>
  <c r="DL123" i="1"/>
  <c r="DL124" i="1"/>
  <c r="DL125" i="1"/>
  <c r="DL126" i="1"/>
  <c r="DL127" i="1"/>
  <c r="DL128" i="1"/>
  <c r="DL129" i="1"/>
  <c r="DL130" i="1"/>
  <c r="DL131" i="1"/>
  <c r="DL132" i="1"/>
  <c r="DL133" i="1"/>
  <c r="DL134" i="1"/>
  <c r="DL135" i="1"/>
  <c r="DL136" i="1"/>
  <c r="DL137" i="1"/>
  <c r="DL138" i="1"/>
  <c r="DL139" i="1"/>
  <c r="DL140" i="1"/>
  <c r="DL141" i="1"/>
  <c r="DL142" i="1"/>
  <c r="DL143" i="1"/>
  <c r="DL144" i="1"/>
  <c r="DL145" i="1"/>
  <c r="DL146" i="1"/>
  <c r="DL147" i="1"/>
  <c r="DL148" i="1"/>
  <c r="DL149" i="1"/>
  <c r="DL150" i="1"/>
  <c r="DL151" i="1"/>
  <c r="DL152" i="1"/>
  <c r="DL153" i="1"/>
  <c r="DL154" i="1"/>
  <c r="DL155" i="1"/>
  <c r="DL156" i="1"/>
  <c r="DL157" i="1"/>
  <c r="DL158" i="1"/>
  <c r="DL159" i="1"/>
  <c r="DL160" i="1"/>
  <c r="DL161" i="1"/>
  <c r="DL162" i="1"/>
  <c r="DL163" i="1"/>
  <c r="DL164" i="1"/>
  <c r="DL165" i="1"/>
  <c r="DL166" i="1"/>
  <c r="DL167" i="1"/>
  <c r="DL168" i="1"/>
  <c r="DL169" i="1"/>
  <c r="DL170" i="1"/>
  <c r="DL171" i="1"/>
  <c r="DL172" i="1"/>
  <c r="DL173" i="1"/>
  <c r="DL174" i="1"/>
  <c r="DL175" i="1"/>
  <c r="DL176" i="1"/>
  <c r="DL177" i="1"/>
  <c r="DL2" i="1"/>
  <c r="DL178" i="1" l="1"/>
  <c r="DG14" i="1" l="1"/>
  <c r="DH14" i="1"/>
  <c r="DG15" i="1"/>
  <c r="DH15" i="1"/>
  <c r="DG16" i="1"/>
  <c r="DH16" i="1"/>
  <c r="DG17" i="1"/>
  <c r="DH17" i="1"/>
  <c r="DG18" i="1"/>
  <c r="DH18" i="1"/>
  <c r="DG19" i="1"/>
  <c r="DH19" i="1"/>
  <c r="DG20" i="1"/>
  <c r="DH20" i="1"/>
  <c r="DG21" i="1"/>
  <c r="DH21" i="1"/>
  <c r="DG22" i="1"/>
  <c r="DH22" i="1"/>
  <c r="DG23" i="1"/>
  <c r="DH23" i="1"/>
  <c r="DG24" i="1"/>
  <c r="DH24" i="1"/>
  <c r="DG25" i="1"/>
  <c r="DH25" i="1"/>
  <c r="DG26" i="1"/>
  <c r="DH26" i="1"/>
  <c r="DG27" i="1"/>
  <c r="DH27" i="1"/>
  <c r="DG28" i="1"/>
  <c r="DH28" i="1"/>
  <c r="DG29" i="1"/>
  <c r="DH29" i="1"/>
  <c r="DG30" i="1"/>
  <c r="DH30" i="1"/>
  <c r="DG31" i="1"/>
  <c r="DH31" i="1"/>
  <c r="DG32" i="1"/>
  <c r="DH32" i="1"/>
  <c r="DG33" i="1"/>
  <c r="DH33" i="1"/>
  <c r="DG34" i="1"/>
  <c r="DH34" i="1"/>
  <c r="DG35" i="1"/>
  <c r="DH35" i="1"/>
  <c r="DG36" i="1"/>
  <c r="DH36" i="1"/>
  <c r="DG37" i="1"/>
  <c r="DH37" i="1"/>
  <c r="DG38" i="1"/>
  <c r="DH38" i="1"/>
  <c r="DG39" i="1"/>
  <c r="DH39" i="1"/>
  <c r="DG40" i="1"/>
  <c r="DH40" i="1"/>
  <c r="DG41" i="1"/>
  <c r="DH41" i="1"/>
  <c r="DG42" i="1"/>
  <c r="DH42" i="1"/>
  <c r="DG43" i="1"/>
  <c r="DH43" i="1"/>
  <c r="DG44" i="1"/>
  <c r="DH44" i="1"/>
  <c r="DG45" i="1"/>
  <c r="DH45" i="1"/>
  <c r="DG46" i="1"/>
  <c r="DH46" i="1"/>
  <c r="DG47" i="1"/>
  <c r="DH47" i="1"/>
  <c r="DG48" i="1"/>
  <c r="DH48" i="1"/>
  <c r="DG49" i="1"/>
  <c r="DH49" i="1"/>
  <c r="DG50" i="1"/>
  <c r="DH50" i="1"/>
  <c r="DJ50" i="1" s="1"/>
  <c r="DG51" i="1"/>
  <c r="DH51" i="1"/>
  <c r="DJ51" i="1" s="1"/>
  <c r="DG52" i="1"/>
  <c r="DH52" i="1"/>
  <c r="DG53" i="1"/>
  <c r="DH53" i="1"/>
  <c r="DJ53" i="1" s="1"/>
  <c r="DG54" i="1"/>
  <c r="DH54" i="1"/>
  <c r="DJ54" i="1" s="1"/>
  <c r="DG55" i="1"/>
  <c r="DH55" i="1"/>
  <c r="DJ55" i="1" s="1"/>
  <c r="DG56" i="1"/>
  <c r="DH56" i="1"/>
  <c r="DG57" i="1"/>
  <c r="DH57" i="1"/>
  <c r="DJ57" i="1" s="1"/>
  <c r="DG58" i="1"/>
  <c r="DH58" i="1"/>
  <c r="DJ58" i="1" s="1"/>
  <c r="DG59" i="1"/>
  <c r="DH59" i="1"/>
  <c r="DJ59" i="1" s="1"/>
  <c r="DG60" i="1"/>
  <c r="DH60" i="1"/>
  <c r="DG61" i="1"/>
  <c r="DH61" i="1"/>
  <c r="DJ61" i="1" s="1"/>
  <c r="DG62" i="1"/>
  <c r="DH62" i="1"/>
  <c r="DJ62" i="1" s="1"/>
  <c r="DG63" i="1"/>
  <c r="DH63" i="1"/>
  <c r="DJ63" i="1" s="1"/>
  <c r="DG64" i="1"/>
  <c r="DH64" i="1"/>
  <c r="DG65" i="1"/>
  <c r="DH65" i="1"/>
  <c r="DJ65" i="1" s="1"/>
  <c r="DG66" i="1"/>
  <c r="DH66" i="1"/>
  <c r="DJ66" i="1" s="1"/>
  <c r="DG67" i="1"/>
  <c r="DH67" i="1"/>
  <c r="DJ67" i="1" s="1"/>
  <c r="DG68" i="1"/>
  <c r="DH68" i="1"/>
  <c r="DG69" i="1"/>
  <c r="DH69" i="1"/>
  <c r="DJ69" i="1" s="1"/>
  <c r="DG70" i="1"/>
  <c r="DH70" i="1"/>
  <c r="DJ70" i="1" s="1"/>
  <c r="DG71" i="1"/>
  <c r="DH71" i="1"/>
  <c r="DJ71" i="1" s="1"/>
  <c r="DG72" i="1"/>
  <c r="DH72" i="1"/>
  <c r="DG73" i="1"/>
  <c r="DH73" i="1"/>
  <c r="DJ73" i="1" s="1"/>
  <c r="DG74" i="1"/>
  <c r="DH74" i="1"/>
  <c r="DJ74" i="1" s="1"/>
  <c r="DG75" i="1"/>
  <c r="DH75" i="1"/>
  <c r="DJ75" i="1" s="1"/>
  <c r="DG76" i="1"/>
  <c r="DH76" i="1"/>
  <c r="DG77" i="1"/>
  <c r="DH77" i="1"/>
  <c r="DJ77" i="1" s="1"/>
  <c r="DG78" i="1"/>
  <c r="DH78" i="1"/>
  <c r="DJ78" i="1" s="1"/>
  <c r="DG79" i="1"/>
  <c r="DH79" i="1"/>
  <c r="DJ79" i="1" s="1"/>
  <c r="DG80" i="1"/>
  <c r="DH80" i="1"/>
  <c r="DG81" i="1"/>
  <c r="DH81" i="1"/>
  <c r="DJ81" i="1" s="1"/>
  <c r="DG82" i="1"/>
  <c r="DH82" i="1"/>
  <c r="DJ82" i="1" s="1"/>
  <c r="DG83" i="1"/>
  <c r="DH83" i="1"/>
  <c r="DJ83" i="1" s="1"/>
  <c r="DG84" i="1"/>
  <c r="DH84" i="1"/>
  <c r="DG85" i="1"/>
  <c r="DH85" i="1"/>
  <c r="DJ85" i="1" s="1"/>
  <c r="DG86" i="1"/>
  <c r="DH86" i="1"/>
  <c r="DJ86" i="1" s="1"/>
  <c r="DG87" i="1"/>
  <c r="DH87" i="1"/>
  <c r="DJ87" i="1" s="1"/>
  <c r="DG88" i="1"/>
  <c r="DH88" i="1"/>
  <c r="DG89" i="1"/>
  <c r="DH89" i="1"/>
  <c r="DJ89" i="1" s="1"/>
  <c r="DG90" i="1"/>
  <c r="DH90" i="1"/>
  <c r="DJ90" i="1" s="1"/>
  <c r="DG91" i="1"/>
  <c r="DH91" i="1"/>
  <c r="DJ91" i="1" s="1"/>
  <c r="DG92" i="1"/>
  <c r="DH92" i="1"/>
  <c r="DG93" i="1"/>
  <c r="DH93" i="1"/>
  <c r="DJ93" i="1" s="1"/>
  <c r="DG94" i="1"/>
  <c r="DH94" i="1"/>
  <c r="DG95" i="1"/>
  <c r="DH95" i="1"/>
  <c r="DI95" i="1"/>
  <c r="DG96" i="1"/>
  <c r="DH96" i="1"/>
  <c r="DG97" i="1"/>
  <c r="DH97" i="1"/>
  <c r="DG98" i="1"/>
  <c r="DH98" i="1"/>
  <c r="DG99" i="1"/>
  <c r="DH99" i="1"/>
  <c r="DJ99" i="1" s="1"/>
  <c r="DI99" i="1"/>
  <c r="DK99" i="1"/>
  <c r="DG100" i="1"/>
  <c r="DH100" i="1"/>
  <c r="DJ100" i="1" s="1"/>
  <c r="DK100" i="1" s="1"/>
  <c r="DG101" i="1"/>
  <c r="DH101" i="1"/>
  <c r="DJ101" i="1" s="1"/>
  <c r="DK101" i="1" s="1"/>
  <c r="DI101" i="1"/>
  <c r="DG102" i="1"/>
  <c r="DH102" i="1"/>
  <c r="DJ102" i="1" s="1"/>
  <c r="DI102" i="1"/>
  <c r="DK102" i="1"/>
  <c r="DG103" i="1"/>
  <c r="DH103" i="1"/>
  <c r="DJ103" i="1" s="1"/>
  <c r="DK103" i="1" s="1"/>
  <c r="DN103" i="1" s="1"/>
  <c r="DI103" i="1"/>
  <c r="DG104" i="1"/>
  <c r="DH104" i="1"/>
  <c r="DJ104" i="1" s="1"/>
  <c r="DK104" i="1" s="1"/>
  <c r="DG105" i="1"/>
  <c r="DH105" i="1"/>
  <c r="DJ105" i="1" s="1"/>
  <c r="DI105" i="1"/>
  <c r="DK105" i="1"/>
  <c r="DG106" i="1"/>
  <c r="DH106" i="1"/>
  <c r="DJ106" i="1" s="1"/>
  <c r="DK106" i="1" s="1"/>
  <c r="DI106" i="1"/>
  <c r="DG107" i="1"/>
  <c r="DH107" i="1"/>
  <c r="DJ107" i="1" s="1"/>
  <c r="DK107" i="1" s="1"/>
  <c r="DI107" i="1"/>
  <c r="DG108" i="1"/>
  <c r="DH108" i="1"/>
  <c r="DJ108" i="1" s="1"/>
  <c r="DI108" i="1"/>
  <c r="DK108" i="1"/>
  <c r="DG109" i="1"/>
  <c r="DH109" i="1"/>
  <c r="DJ109" i="1" s="1"/>
  <c r="DK109" i="1" s="1"/>
  <c r="DG110" i="1"/>
  <c r="DH110" i="1"/>
  <c r="DJ110" i="1" s="1"/>
  <c r="DI110" i="1"/>
  <c r="DK110" i="1"/>
  <c r="DG111" i="1"/>
  <c r="DH111" i="1"/>
  <c r="DJ111" i="1" s="1"/>
  <c r="DK111" i="1" s="1"/>
  <c r="DN111" i="1" s="1"/>
  <c r="DG112" i="1"/>
  <c r="DH112" i="1"/>
  <c r="DJ112" i="1" s="1"/>
  <c r="DK112" i="1" s="1"/>
  <c r="DG113" i="1"/>
  <c r="DH113" i="1"/>
  <c r="DG114" i="1"/>
  <c r="DH114" i="1"/>
  <c r="DJ114" i="1" s="1"/>
  <c r="DK114" i="1" s="1"/>
  <c r="DG115" i="1"/>
  <c r="DH115" i="1"/>
  <c r="DG116" i="1"/>
  <c r="DH116" i="1"/>
  <c r="DI116" i="1" s="1"/>
  <c r="DG117" i="1"/>
  <c r="DH117" i="1"/>
  <c r="DJ117" i="1" s="1"/>
  <c r="DI117" i="1"/>
  <c r="DK117" i="1"/>
  <c r="DG118" i="1"/>
  <c r="DH118" i="1"/>
  <c r="DG119" i="1"/>
  <c r="DH119" i="1"/>
  <c r="DG120" i="1"/>
  <c r="DH120" i="1"/>
  <c r="DJ120" i="1" s="1"/>
  <c r="DK120" i="1" s="1"/>
  <c r="DG121" i="1"/>
  <c r="DH121" i="1"/>
  <c r="DG122" i="1"/>
  <c r="DH122" i="1"/>
  <c r="DJ122" i="1" s="1"/>
  <c r="DK122" i="1" s="1"/>
  <c r="DG123" i="1"/>
  <c r="DH123" i="1"/>
  <c r="DG124" i="1"/>
  <c r="DH124" i="1"/>
  <c r="DI124" i="1" s="1"/>
  <c r="DG125" i="1"/>
  <c r="DH125" i="1"/>
  <c r="DJ125" i="1" s="1"/>
  <c r="DK125" i="1" s="1"/>
  <c r="DG126" i="1"/>
  <c r="DH126" i="1"/>
  <c r="DG127" i="1"/>
  <c r="DH127" i="1"/>
  <c r="DG128" i="1"/>
  <c r="DH128" i="1"/>
  <c r="DJ128" i="1" s="1"/>
  <c r="DK128" i="1" s="1"/>
  <c r="DG129" i="1"/>
  <c r="DH129" i="1"/>
  <c r="DG130" i="1"/>
  <c r="DH130" i="1"/>
  <c r="DJ130" i="1" s="1"/>
  <c r="DK130" i="1" s="1"/>
  <c r="DG131" i="1"/>
  <c r="DH131" i="1"/>
  <c r="DG132" i="1"/>
  <c r="DH132" i="1"/>
  <c r="DI132" i="1" s="1"/>
  <c r="DG133" i="1"/>
  <c r="DH133" i="1"/>
  <c r="DJ133" i="1" s="1"/>
  <c r="DK133" i="1" s="1"/>
  <c r="DG134" i="1"/>
  <c r="DH134" i="1"/>
  <c r="DG135" i="1"/>
  <c r="DH135" i="1"/>
  <c r="DG136" i="1"/>
  <c r="DH136" i="1"/>
  <c r="DJ136" i="1" s="1"/>
  <c r="DK136" i="1" s="1"/>
  <c r="DG137" i="1"/>
  <c r="DH137" i="1"/>
  <c r="DG138" i="1"/>
  <c r="DH138" i="1"/>
  <c r="DJ138" i="1" s="1"/>
  <c r="DK138" i="1" s="1"/>
  <c r="DG139" i="1"/>
  <c r="DH139" i="1"/>
  <c r="DG140" i="1"/>
  <c r="DH140" i="1"/>
  <c r="DI140" i="1" s="1"/>
  <c r="DG141" i="1"/>
  <c r="DH141" i="1"/>
  <c r="DJ141" i="1" s="1"/>
  <c r="DK141" i="1" s="1"/>
  <c r="DG142" i="1"/>
  <c r="DH142" i="1"/>
  <c r="DG143" i="1"/>
  <c r="DH143" i="1"/>
  <c r="DG144" i="1"/>
  <c r="DH144" i="1"/>
  <c r="DJ144" i="1" s="1"/>
  <c r="DK144" i="1" s="1"/>
  <c r="DG145" i="1"/>
  <c r="DH145" i="1"/>
  <c r="DG146" i="1"/>
  <c r="DH146" i="1"/>
  <c r="DJ146" i="1" s="1"/>
  <c r="DK146" i="1" s="1"/>
  <c r="DG147" i="1"/>
  <c r="DH147" i="1"/>
  <c r="DG148" i="1"/>
  <c r="DH148" i="1"/>
  <c r="DI148" i="1" s="1"/>
  <c r="DG149" i="1"/>
  <c r="DH149" i="1"/>
  <c r="DJ149" i="1" s="1"/>
  <c r="DK149" i="1" s="1"/>
  <c r="DG150" i="1"/>
  <c r="DH150" i="1"/>
  <c r="DG151" i="1"/>
  <c r="DH151" i="1"/>
  <c r="DG152" i="1"/>
  <c r="DH152" i="1"/>
  <c r="DJ152" i="1" s="1"/>
  <c r="DK152" i="1" s="1"/>
  <c r="DG153" i="1"/>
  <c r="DH153" i="1"/>
  <c r="DG154" i="1"/>
  <c r="DH154" i="1"/>
  <c r="DJ154" i="1" s="1"/>
  <c r="DK154" i="1" s="1"/>
  <c r="DG155" i="1"/>
  <c r="DH155" i="1"/>
  <c r="DG156" i="1"/>
  <c r="DH156" i="1"/>
  <c r="DI156" i="1" s="1"/>
  <c r="DG157" i="1"/>
  <c r="DH157" i="1"/>
  <c r="DJ157" i="1" s="1"/>
  <c r="DK157" i="1" s="1"/>
  <c r="DG158" i="1"/>
  <c r="DH158" i="1"/>
  <c r="DG159" i="1"/>
  <c r="DH159" i="1"/>
  <c r="DG160" i="1"/>
  <c r="DH160" i="1"/>
  <c r="DJ160" i="1" s="1"/>
  <c r="DK160" i="1" s="1"/>
  <c r="DI160" i="1"/>
  <c r="DG161" i="1"/>
  <c r="DH161" i="1"/>
  <c r="DG162" i="1"/>
  <c r="DH162" i="1"/>
  <c r="DJ162" i="1" s="1"/>
  <c r="DK162" i="1" s="1"/>
  <c r="DG163" i="1"/>
  <c r="DH163" i="1"/>
  <c r="DG164" i="1"/>
  <c r="DH164" i="1"/>
  <c r="DG165" i="1"/>
  <c r="DH165" i="1"/>
  <c r="DJ165" i="1" s="1"/>
  <c r="DK165" i="1" s="1"/>
  <c r="DG166" i="1"/>
  <c r="DH166" i="1"/>
  <c r="DG167" i="1"/>
  <c r="DH167" i="1"/>
  <c r="DG168" i="1"/>
  <c r="DH168" i="1"/>
  <c r="DJ168" i="1" s="1"/>
  <c r="DK168" i="1" s="1"/>
  <c r="DI168" i="1"/>
  <c r="DG169" i="1"/>
  <c r="DH169" i="1"/>
  <c r="DG170" i="1"/>
  <c r="DH170" i="1"/>
  <c r="DI170" i="1" s="1"/>
  <c r="DG171" i="1"/>
  <c r="DH171" i="1"/>
  <c r="DI171" i="1" s="1"/>
  <c r="DG172" i="1"/>
  <c r="DH172" i="1"/>
  <c r="DI172" i="1"/>
  <c r="DG173" i="1"/>
  <c r="DH173" i="1"/>
  <c r="DI173" i="1" s="1"/>
  <c r="DG174" i="1"/>
  <c r="DH174" i="1"/>
  <c r="DI174" i="1"/>
  <c r="DG175" i="1"/>
  <c r="DH175" i="1"/>
  <c r="DI175" i="1" s="1"/>
  <c r="DG176" i="1"/>
  <c r="DH176" i="1"/>
  <c r="DI176" i="1"/>
  <c r="DG177" i="1"/>
  <c r="DH177" i="1"/>
  <c r="DI177" i="1" s="1"/>
  <c r="DG7" i="1"/>
  <c r="DH7" i="1"/>
  <c r="DG8" i="1"/>
  <c r="DH8" i="1"/>
  <c r="DG9" i="1"/>
  <c r="DH9" i="1"/>
  <c r="DG10" i="1"/>
  <c r="DH10" i="1"/>
  <c r="DG11" i="1"/>
  <c r="DH11" i="1"/>
  <c r="DG12" i="1"/>
  <c r="DH12" i="1"/>
  <c r="DG13" i="1"/>
  <c r="DH13" i="1"/>
  <c r="DG3" i="1"/>
  <c r="DH3" i="1"/>
  <c r="DG4" i="1"/>
  <c r="DH4" i="1"/>
  <c r="DG5" i="1"/>
  <c r="DH5" i="1"/>
  <c r="DG6" i="1"/>
  <c r="DH6" i="1"/>
  <c r="DJ2" i="1"/>
  <c r="DG2" i="1"/>
  <c r="DI9" i="1" l="1"/>
  <c r="DJ9" i="1"/>
  <c r="DI153" i="1"/>
  <c r="DJ153" i="1"/>
  <c r="DK153" i="1" s="1"/>
  <c r="DI151" i="1"/>
  <c r="DJ151" i="1"/>
  <c r="DI143" i="1"/>
  <c r="DJ143" i="1"/>
  <c r="DI10" i="1"/>
  <c r="DJ10" i="1"/>
  <c r="DI111" i="1"/>
  <c r="DI100" i="1"/>
  <c r="DI92" i="1"/>
  <c r="DJ92" i="1"/>
  <c r="DK92" i="1" s="1"/>
  <c r="DN92" i="1" s="1"/>
  <c r="DI37" i="1"/>
  <c r="DJ37" i="1"/>
  <c r="DK37" i="1" s="1"/>
  <c r="DN37" i="1" s="1"/>
  <c r="DI35" i="1"/>
  <c r="DJ35" i="1"/>
  <c r="DK35" i="1" s="1"/>
  <c r="DN35" i="1" s="1"/>
  <c r="DI33" i="1"/>
  <c r="DJ33" i="1"/>
  <c r="DK33" i="1" s="1"/>
  <c r="DI31" i="1"/>
  <c r="DJ31" i="1"/>
  <c r="DK31" i="1" s="1"/>
  <c r="DN31" i="1" s="1"/>
  <c r="DI29" i="1"/>
  <c r="DJ29" i="1"/>
  <c r="DK29" i="1" s="1"/>
  <c r="DN29" i="1" s="1"/>
  <c r="DI27" i="1"/>
  <c r="DJ27" i="1"/>
  <c r="DK27" i="1" s="1"/>
  <c r="DN27" i="1" s="1"/>
  <c r="DI25" i="1"/>
  <c r="DJ25" i="1"/>
  <c r="DK25" i="1" s="1"/>
  <c r="DI13" i="1"/>
  <c r="DJ13" i="1"/>
  <c r="DI169" i="1"/>
  <c r="DJ169" i="1"/>
  <c r="DK169" i="1" s="1"/>
  <c r="DI167" i="1"/>
  <c r="DJ167" i="1"/>
  <c r="DI4" i="1"/>
  <c r="DJ4" i="1"/>
  <c r="DI96" i="1"/>
  <c r="DJ96" i="1"/>
  <c r="DK96" i="1" s="1"/>
  <c r="DN96" i="1" s="1"/>
  <c r="DI80" i="1"/>
  <c r="DJ80" i="1"/>
  <c r="DK80" i="1" s="1"/>
  <c r="DN80" i="1" s="1"/>
  <c r="DI52" i="1"/>
  <c r="DJ52" i="1"/>
  <c r="DK52" i="1" s="1"/>
  <c r="DN52" i="1" s="1"/>
  <c r="DI46" i="1"/>
  <c r="DJ46" i="1"/>
  <c r="DK46" i="1" s="1"/>
  <c r="DN46" i="1" s="1"/>
  <c r="DI44" i="1"/>
  <c r="DJ44" i="1"/>
  <c r="DK44" i="1" s="1"/>
  <c r="DN44" i="1" s="1"/>
  <c r="DI23" i="1"/>
  <c r="DJ23" i="1"/>
  <c r="DK23" i="1" s="1"/>
  <c r="DN23" i="1" s="1"/>
  <c r="DI21" i="1"/>
  <c r="DJ21" i="1"/>
  <c r="DK21" i="1" s="1"/>
  <c r="DK164" i="1"/>
  <c r="DJ164" i="1"/>
  <c r="DI161" i="1"/>
  <c r="DJ161" i="1"/>
  <c r="DK161" i="1" s="1"/>
  <c r="DN161" i="1" s="1"/>
  <c r="DI2" i="1"/>
  <c r="DI7" i="1"/>
  <c r="DJ7" i="1"/>
  <c r="DK7" i="1" s="1"/>
  <c r="DN7" i="1" s="1"/>
  <c r="DI12" i="1"/>
  <c r="DJ12" i="1"/>
  <c r="DJ176" i="1"/>
  <c r="DK176" i="1" s="1"/>
  <c r="DN176" i="1" s="1"/>
  <c r="DK174" i="1"/>
  <c r="DN174" i="1" s="1"/>
  <c r="DJ174" i="1"/>
  <c r="DJ172" i="1"/>
  <c r="DK172" i="1" s="1"/>
  <c r="DN172" i="1" s="1"/>
  <c r="DI166" i="1"/>
  <c r="DJ166" i="1"/>
  <c r="DI164" i="1"/>
  <c r="DI162" i="1"/>
  <c r="DI158" i="1"/>
  <c r="DJ158" i="1"/>
  <c r="DI154" i="1"/>
  <c r="DI150" i="1"/>
  <c r="DJ150" i="1"/>
  <c r="DI146" i="1"/>
  <c r="DI142" i="1"/>
  <c r="DJ142" i="1"/>
  <c r="DK142" i="1" s="1"/>
  <c r="DN142" i="1" s="1"/>
  <c r="DI138" i="1"/>
  <c r="DI134" i="1"/>
  <c r="DJ134" i="1"/>
  <c r="DI130" i="1"/>
  <c r="DI126" i="1"/>
  <c r="DJ126" i="1"/>
  <c r="DI122" i="1"/>
  <c r="DI118" i="1"/>
  <c r="DJ118" i="1"/>
  <c r="DI114" i="1"/>
  <c r="DI109" i="1"/>
  <c r="DI98" i="1"/>
  <c r="DJ98" i="1"/>
  <c r="DK98" i="1" s="1"/>
  <c r="DN98" i="1" s="1"/>
  <c r="DI94" i="1"/>
  <c r="DJ94" i="1"/>
  <c r="DK94" i="1" s="1"/>
  <c r="DN94" i="1" s="1"/>
  <c r="DI72" i="1"/>
  <c r="DJ72" i="1"/>
  <c r="DK72" i="1" s="1"/>
  <c r="DN72" i="1" s="1"/>
  <c r="DI64" i="1"/>
  <c r="DJ64" i="1"/>
  <c r="DI42" i="1"/>
  <c r="DJ42" i="1"/>
  <c r="DK42" i="1" s="1"/>
  <c r="DN42" i="1" s="1"/>
  <c r="DI19" i="1"/>
  <c r="DJ19" i="1"/>
  <c r="DK19" i="1" s="1"/>
  <c r="DN19" i="1" s="1"/>
  <c r="DI17" i="1"/>
  <c r="DJ17" i="1"/>
  <c r="DK17" i="1" s="1"/>
  <c r="DN17" i="1" s="1"/>
  <c r="DK156" i="1"/>
  <c r="DJ156" i="1"/>
  <c r="DI152" i="1"/>
  <c r="DK148" i="1"/>
  <c r="DJ148" i="1"/>
  <c r="DI144" i="1"/>
  <c r="DJ140" i="1"/>
  <c r="DK140" i="1" s="1"/>
  <c r="DN140" i="1" s="1"/>
  <c r="DI136" i="1"/>
  <c r="DJ132" i="1"/>
  <c r="DK132" i="1" s="1"/>
  <c r="DN132" i="1" s="1"/>
  <c r="DI128" i="1"/>
  <c r="DK124" i="1"/>
  <c r="DJ124" i="1"/>
  <c r="DI120" i="1"/>
  <c r="DK116" i="1"/>
  <c r="DJ116" i="1"/>
  <c r="DI112" i="1"/>
  <c r="DI104" i="1"/>
  <c r="DI84" i="1"/>
  <c r="DJ84" i="1"/>
  <c r="DK84" i="1" s="1"/>
  <c r="DN84" i="1" s="1"/>
  <c r="DI49" i="1"/>
  <c r="DJ49" i="1"/>
  <c r="DK49" i="1" s="1"/>
  <c r="DN49" i="1" s="1"/>
  <c r="DI40" i="1"/>
  <c r="DJ40" i="1"/>
  <c r="DK40" i="1" s="1"/>
  <c r="DN40" i="1" s="1"/>
  <c r="DI38" i="1"/>
  <c r="DJ38" i="1"/>
  <c r="DK38" i="1" s="1"/>
  <c r="DN38" i="1" s="1"/>
  <c r="DI15" i="1"/>
  <c r="DJ15" i="1"/>
  <c r="DK15" i="1" s="1"/>
  <c r="DN15" i="1" s="1"/>
  <c r="DI56" i="1"/>
  <c r="DJ56" i="1"/>
  <c r="DK56" i="1" s="1"/>
  <c r="DN56" i="1" s="1"/>
  <c r="DI47" i="1"/>
  <c r="DJ47" i="1"/>
  <c r="DK47" i="1" s="1"/>
  <c r="DN47" i="1" s="1"/>
  <c r="DI36" i="1"/>
  <c r="DJ36" i="1"/>
  <c r="DK36" i="1" s="1"/>
  <c r="DI34" i="1"/>
  <c r="DJ34" i="1"/>
  <c r="DK34" i="1" s="1"/>
  <c r="DN34" i="1" s="1"/>
  <c r="DI32" i="1"/>
  <c r="DJ32" i="1"/>
  <c r="DK32" i="1" s="1"/>
  <c r="DI30" i="1"/>
  <c r="DJ30" i="1"/>
  <c r="DK30" i="1" s="1"/>
  <c r="DN30" i="1" s="1"/>
  <c r="DI28" i="1"/>
  <c r="DJ28" i="1"/>
  <c r="DK28" i="1" s="1"/>
  <c r="DI26" i="1"/>
  <c r="DJ26" i="1"/>
  <c r="DK26" i="1" s="1"/>
  <c r="DN26" i="1" s="1"/>
  <c r="DI11" i="1"/>
  <c r="DJ11" i="1"/>
  <c r="DK11" i="1" s="1"/>
  <c r="DN11" i="1" s="1"/>
  <c r="DK97" i="1"/>
  <c r="DN97" i="1" s="1"/>
  <c r="DJ97" i="1"/>
  <c r="DI76" i="1"/>
  <c r="DJ76" i="1"/>
  <c r="DI45" i="1"/>
  <c r="DJ45" i="1"/>
  <c r="DK45" i="1" s="1"/>
  <c r="DI43" i="1"/>
  <c r="DJ43" i="1"/>
  <c r="DK43" i="1" s="1"/>
  <c r="DN43" i="1" s="1"/>
  <c r="DI24" i="1"/>
  <c r="DJ24" i="1"/>
  <c r="DK24" i="1" s="1"/>
  <c r="DN24" i="1" s="1"/>
  <c r="DI22" i="1"/>
  <c r="DJ22" i="1"/>
  <c r="DK22" i="1" s="1"/>
  <c r="DN22" i="1" s="1"/>
  <c r="DI20" i="1"/>
  <c r="DJ20" i="1"/>
  <c r="DK20" i="1" s="1"/>
  <c r="DN20" i="1" s="1"/>
  <c r="DI6" i="1"/>
  <c r="DJ6" i="1"/>
  <c r="DK170" i="1"/>
  <c r="DN170" i="1" s="1"/>
  <c r="DJ170" i="1"/>
  <c r="DI3" i="1"/>
  <c r="DJ3" i="1"/>
  <c r="DK3" i="1" s="1"/>
  <c r="DN3" i="1" s="1"/>
  <c r="DI5" i="1"/>
  <c r="DJ5" i="1"/>
  <c r="DI8" i="1"/>
  <c r="DJ8" i="1"/>
  <c r="DK8" i="1" s="1"/>
  <c r="DN8" i="1" s="1"/>
  <c r="DK177" i="1"/>
  <c r="DN177" i="1" s="1"/>
  <c r="DJ177" i="1"/>
  <c r="DJ175" i="1"/>
  <c r="DK175" i="1" s="1"/>
  <c r="DN175" i="1" s="1"/>
  <c r="DK173" i="1"/>
  <c r="DN173" i="1" s="1"/>
  <c r="DJ173" i="1"/>
  <c r="DJ171" i="1"/>
  <c r="DK171" i="1" s="1"/>
  <c r="DN171" i="1" s="1"/>
  <c r="DI165" i="1"/>
  <c r="DI163" i="1"/>
  <c r="DJ163" i="1"/>
  <c r="DI157" i="1"/>
  <c r="DI155" i="1"/>
  <c r="DJ155" i="1"/>
  <c r="DK155" i="1" s="1"/>
  <c r="DN155" i="1" s="1"/>
  <c r="DI149" i="1"/>
  <c r="DI147" i="1"/>
  <c r="DJ147" i="1"/>
  <c r="DI141" i="1"/>
  <c r="DI139" i="1"/>
  <c r="DJ139" i="1"/>
  <c r="DK139" i="1" s="1"/>
  <c r="DN139" i="1" s="1"/>
  <c r="DI133" i="1"/>
  <c r="DI131" i="1"/>
  <c r="DJ131" i="1"/>
  <c r="DI125" i="1"/>
  <c r="DI123" i="1"/>
  <c r="DJ123" i="1"/>
  <c r="DK123" i="1" s="1"/>
  <c r="DN123" i="1" s="1"/>
  <c r="DI115" i="1"/>
  <c r="DJ115" i="1"/>
  <c r="DK95" i="1"/>
  <c r="DN95" i="1" s="1"/>
  <c r="DJ95" i="1"/>
  <c r="DI88" i="1"/>
  <c r="DJ88" i="1"/>
  <c r="DK88" i="1" s="1"/>
  <c r="DN88" i="1" s="1"/>
  <c r="DI68" i="1"/>
  <c r="DJ68" i="1"/>
  <c r="DI60" i="1"/>
  <c r="DJ60" i="1"/>
  <c r="DK60" i="1" s="1"/>
  <c r="DN60" i="1" s="1"/>
  <c r="DN25" i="1"/>
  <c r="DI18" i="1"/>
  <c r="DJ18" i="1"/>
  <c r="DK18" i="1" s="1"/>
  <c r="DN18" i="1" s="1"/>
  <c r="DI16" i="1"/>
  <c r="DJ16" i="1"/>
  <c r="DK16" i="1" s="1"/>
  <c r="DN16" i="1" s="1"/>
  <c r="DI159" i="1"/>
  <c r="DJ159" i="1"/>
  <c r="DI145" i="1"/>
  <c r="DJ145" i="1"/>
  <c r="DK145" i="1" s="1"/>
  <c r="DN145" i="1" s="1"/>
  <c r="DI137" i="1"/>
  <c r="DJ137" i="1"/>
  <c r="DK137" i="1" s="1"/>
  <c r="DI135" i="1"/>
  <c r="DJ135" i="1"/>
  <c r="DI129" i="1"/>
  <c r="DJ129" i="1"/>
  <c r="DK129" i="1" s="1"/>
  <c r="DI127" i="1"/>
  <c r="DJ127" i="1"/>
  <c r="DK127" i="1" s="1"/>
  <c r="DN127" i="1" s="1"/>
  <c r="DI121" i="1"/>
  <c r="DJ121" i="1"/>
  <c r="DK121" i="1" s="1"/>
  <c r="DI119" i="1"/>
  <c r="DJ119" i="1"/>
  <c r="DI113" i="1"/>
  <c r="DJ113" i="1"/>
  <c r="DK113" i="1" s="1"/>
  <c r="DI48" i="1"/>
  <c r="DJ48" i="1"/>
  <c r="DK48" i="1" s="1"/>
  <c r="DN48" i="1" s="1"/>
  <c r="DI41" i="1"/>
  <c r="DJ41" i="1"/>
  <c r="DK41" i="1" s="1"/>
  <c r="DN41" i="1" s="1"/>
  <c r="DI39" i="1"/>
  <c r="DJ39" i="1"/>
  <c r="DK39" i="1" s="1"/>
  <c r="DN39" i="1" s="1"/>
  <c r="DI14" i="1"/>
  <c r="DJ14" i="1"/>
  <c r="DK14" i="1" s="1"/>
  <c r="DN14" i="1" s="1"/>
  <c r="DN33" i="1"/>
  <c r="DN21" i="1"/>
  <c r="DN45" i="1"/>
  <c r="DN99" i="1"/>
  <c r="DN164" i="1"/>
  <c r="DN156" i="1"/>
  <c r="DN148" i="1"/>
  <c r="DN124" i="1"/>
  <c r="DN116" i="1"/>
  <c r="DN108" i="1"/>
  <c r="DN100" i="1"/>
  <c r="DI91" i="1"/>
  <c r="DK91" i="1"/>
  <c r="DN91" i="1" s="1"/>
  <c r="DK68" i="1"/>
  <c r="DN68" i="1" s="1"/>
  <c r="DI65" i="1"/>
  <c r="DK65" i="1"/>
  <c r="DN65" i="1" s="1"/>
  <c r="DI62" i="1"/>
  <c r="DK62" i="1"/>
  <c r="DN62" i="1" s="1"/>
  <c r="DI59" i="1"/>
  <c r="DK59" i="1"/>
  <c r="DN59" i="1" s="1"/>
  <c r="DN36" i="1"/>
  <c r="DI82" i="1"/>
  <c r="DK82" i="1"/>
  <c r="DN82" i="1" s="1"/>
  <c r="DN165" i="1"/>
  <c r="DK163" i="1"/>
  <c r="DN163" i="1" s="1"/>
  <c r="DN157" i="1"/>
  <c r="DN149" i="1"/>
  <c r="DK147" i="1"/>
  <c r="DN147" i="1" s="1"/>
  <c r="DN141" i="1"/>
  <c r="DN133" i="1"/>
  <c r="DK131" i="1"/>
  <c r="DN125" i="1"/>
  <c r="DN117" i="1"/>
  <c r="DK115" i="1"/>
  <c r="DN115" i="1" s="1"/>
  <c r="DN109" i="1"/>
  <c r="DN101" i="1"/>
  <c r="DI77" i="1"/>
  <c r="DK77" i="1"/>
  <c r="DN77" i="1" s="1"/>
  <c r="DI74" i="1"/>
  <c r="DK74" i="1"/>
  <c r="DN74" i="1" s="1"/>
  <c r="DI71" i="1"/>
  <c r="DK71" i="1"/>
  <c r="DN71" i="1" s="1"/>
  <c r="DN107" i="1"/>
  <c r="DI85" i="1"/>
  <c r="DK85" i="1"/>
  <c r="DN85" i="1" s="1"/>
  <c r="DI79" i="1"/>
  <c r="DK79" i="1"/>
  <c r="DN79" i="1" s="1"/>
  <c r="DI53" i="1"/>
  <c r="DK53" i="1"/>
  <c r="DN53" i="1" s="1"/>
  <c r="DN110" i="1"/>
  <c r="DN102" i="1"/>
  <c r="DI89" i="1"/>
  <c r="DK89" i="1"/>
  <c r="DN89" i="1" s="1"/>
  <c r="DI86" i="1"/>
  <c r="DK86" i="1"/>
  <c r="DN86" i="1" s="1"/>
  <c r="DI83" i="1"/>
  <c r="DK83" i="1"/>
  <c r="DN83" i="1" s="1"/>
  <c r="DI57" i="1"/>
  <c r="DK57" i="1"/>
  <c r="DN57" i="1" s="1"/>
  <c r="DI54" i="1"/>
  <c r="DK54" i="1"/>
  <c r="DN54" i="1" s="1"/>
  <c r="DI51" i="1"/>
  <c r="DK51" i="1"/>
  <c r="DN51" i="1" s="1"/>
  <c r="DN28" i="1"/>
  <c r="DI69" i="1"/>
  <c r="DK69" i="1"/>
  <c r="DN69" i="1" s="1"/>
  <c r="DI66" i="1"/>
  <c r="DK66" i="1"/>
  <c r="DN66" i="1" s="1"/>
  <c r="DI63" i="1"/>
  <c r="DK63" i="1"/>
  <c r="DN63" i="1" s="1"/>
  <c r="DN131" i="1"/>
  <c r="DN160" i="1"/>
  <c r="DK158" i="1"/>
  <c r="DN158" i="1" s="1"/>
  <c r="DN152" i="1"/>
  <c r="DK150" i="1"/>
  <c r="DN150" i="1" s="1"/>
  <c r="DN144" i="1"/>
  <c r="DN136" i="1"/>
  <c r="DK134" i="1"/>
  <c r="DN134" i="1" s="1"/>
  <c r="DN128" i="1"/>
  <c r="DK126" i="1"/>
  <c r="DN126" i="1" s="1"/>
  <c r="DN120" i="1"/>
  <c r="DK118" i="1"/>
  <c r="DN118" i="1" s="1"/>
  <c r="DN112" i="1"/>
  <c r="DN104" i="1"/>
  <c r="DI81" i="1"/>
  <c r="DK81" i="1"/>
  <c r="DN81" i="1" s="1"/>
  <c r="DI78" i="1"/>
  <c r="DK78" i="1"/>
  <c r="DN78" i="1" s="1"/>
  <c r="DI75" i="1"/>
  <c r="DK75" i="1"/>
  <c r="DN75" i="1" s="1"/>
  <c r="DN168" i="1"/>
  <c r="DK166" i="1"/>
  <c r="DN166" i="1" s="1"/>
  <c r="DN169" i="1"/>
  <c r="DK167" i="1"/>
  <c r="DN167" i="1" s="1"/>
  <c r="DK159" i="1"/>
  <c r="DN159" i="1" s="1"/>
  <c r="DN153" i="1"/>
  <c r="DK151" i="1"/>
  <c r="DN151" i="1" s="1"/>
  <c r="DK143" i="1"/>
  <c r="DN143" i="1" s="1"/>
  <c r="DN137" i="1"/>
  <c r="DK135" i="1"/>
  <c r="DN135" i="1" s="1"/>
  <c r="DN129" i="1"/>
  <c r="DN121" i="1"/>
  <c r="DK119" i="1"/>
  <c r="DN119" i="1" s="1"/>
  <c r="DN113" i="1"/>
  <c r="DN105" i="1"/>
  <c r="DI93" i="1"/>
  <c r="DK93" i="1"/>
  <c r="DN93" i="1" s="1"/>
  <c r="DI90" i="1"/>
  <c r="DK90" i="1"/>
  <c r="DN90" i="1" s="1"/>
  <c r="DI87" i="1"/>
  <c r="DK87" i="1"/>
  <c r="DN87" i="1" s="1"/>
  <c r="DK64" i="1"/>
  <c r="DN64" i="1" s="1"/>
  <c r="DI61" i="1"/>
  <c r="DK61" i="1"/>
  <c r="DN61" i="1" s="1"/>
  <c r="DI58" i="1"/>
  <c r="DK58" i="1"/>
  <c r="DN58" i="1" s="1"/>
  <c r="DI55" i="1"/>
  <c r="DK55" i="1"/>
  <c r="DN55" i="1" s="1"/>
  <c r="DN32" i="1"/>
  <c r="DN162" i="1"/>
  <c r="DN154" i="1"/>
  <c r="DN146" i="1"/>
  <c r="DN138" i="1"/>
  <c r="DN130" i="1"/>
  <c r="DN122" i="1"/>
  <c r="DN114" i="1"/>
  <c r="DN106" i="1"/>
  <c r="DI97" i="1"/>
  <c r="DK76" i="1"/>
  <c r="DN76" i="1" s="1"/>
  <c r="DI73" i="1"/>
  <c r="DK73" i="1"/>
  <c r="DN73" i="1" s="1"/>
  <c r="DI70" i="1"/>
  <c r="DK70" i="1"/>
  <c r="DN70" i="1" s="1"/>
  <c r="DI67" i="1"/>
  <c r="DK67" i="1"/>
  <c r="DN67" i="1" s="1"/>
  <c r="DI50" i="1"/>
  <c r="DK50" i="1"/>
  <c r="DN50" i="1" s="1"/>
  <c r="DK13" i="1"/>
  <c r="DN13" i="1" s="1"/>
  <c r="DK12" i="1"/>
  <c r="DN12" i="1" s="1"/>
  <c r="DK10" i="1"/>
  <c r="DN10" i="1" s="1"/>
  <c r="DK9" i="1"/>
  <c r="DN9" i="1" s="1"/>
  <c r="DK6" i="1"/>
  <c r="DN6" i="1" s="1"/>
  <c r="DK5" i="1"/>
  <c r="DN5" i="1" s="1"/>
  <c r="DK4" i="1"/>
  <c r="DN4" i="1" s="1"/>
  <c r="DN2" i="1"/>
  <c r="DI178" i="1" l="1"/>
  <c r="DN1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Williams, David C</author>
  </authors>
  <commentList>
    <comment ref="DJ1" authorId="0" shapeId="0" xr:uid="{A0A90260-4955-4B48-87AE-4B98E9269A27}">
      <text>
        <r>
          <rPr>
            <b/>
            <sz val="9"/>
            <color indexed="81"/>
            <rFont val="Tahoma"/>
            <charset val="1"/>
          </rPr>
          <t>Williams, David C:</t>
        </r>
        <r>
          <rPr>
            <sz val="9"/>
            <color indexed="81"/>
            <rFont val="Tahoma"/>
            <charset val="1"/>
          </rPr>
          <t xml:space="preserve">
A $12/SF minimum has been utilized for properties along existing US 380 west of US 75, consistent with the Green alignment.  For all other properties a minimum of $3.50/SF has been applied.</t>
        </r>
      </text>
    </comment>
    <comment ref="DN1" authorId="0" shapeId="0" xr:uid="{9416CADB-67E8-49F5-9C65-A3700768E6E7}">
      <text>
        <r>
          <rPr>
            <b/>
            <sz val="9"/>
            <color indexed="81"/>
            <rFont val="Tahoma"/>
            <charset val="1"/>
          </rPr>
          <t>Williams, David C:</t>
        </r>
        <r>
          <rPr>
            <sz val="9"/>
            <color indexed="81"/>
            <rFont val="Tahoma"/>
            <charset val="1"/>
          </rPr>
          <t xml:space="preserve">
Excludes Properties with Impacts which are accounted for in a separate spreadsheet</t>
        </r>
      </text>
    </comment>
  </commentList>
</comments>
</file>

<file path=xl/sharedStrings.xml><?xml version="1.0" encoding="utf-8"?>
<sst xmlns="http://schemas.openxmlformats.org/spreadsheetml/2006/main" count="6200" uniqueCount="1881">
  <si>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</si>
  <si>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</si>
  <si>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</si>
  <si>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</si>
  <si>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</si>
  <si>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</si>
  <si>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</si>
  <si>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</si>
  <si>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</si>
  <si>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</si>
  <si>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</si>
  <si>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</si>
  <si>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</si>
  <si>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</si>
  <si>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</si>
  <si>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</si>
  <si>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</si>
  <si>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</si>
  <si>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</si>
  <si>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</si>
  <si>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</si>
  <si>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</si>
  <si>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</si>
  <si>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</si>
  <si>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</si>
  <si>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</si>
  <si>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</si>
  <si>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</si>
  <si>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</si>
  <si>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</si>
  <si>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</si>
  <si>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</si>
  <si>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</si>
  <si>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</si>
  <si>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</si>
  <si>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</si>
  <si>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</si>
  <si>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</si>
  <si>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</si>
  <si>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</si>
  <si>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</si>
  <si>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</si>
  <si>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</si>
  <si>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</si>
  <si>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</si>
  <si>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</si>
  <si>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</si>
  <si>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</si>
  <si>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</si>
  <si>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</si>
  <si>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</si>
  <si>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</si>
  <si>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</si>
  <si>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</si>
  <si>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</si>
  <si>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</si>
  <si>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</si>
  <si>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</si>
  <si>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</si>
  <si>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</si>
  <si>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</si>
  <si>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</si>
  <si>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</si>
  <si>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</si>
  <si>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</si>
  <si>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</si>
  <si>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</si>
  <si>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</si>
  <si>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</si>
  <si>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</si>
  <si>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</si>
  <si>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</si>
  <si>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</si>
  <si>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</si>
  <si>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</si>
  <si>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</si>
  <si>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</si>
  <si>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</si>
  <si>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</si>
  <si>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</si>
  <si>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</si>
  <si>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</si>
  <si>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</si>
  <si>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</si>
  <si>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</si>
  <si>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</si>
  <si>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</si>
  <si>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</si>
  <si>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</si>
  <si>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</si>
  <si>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</si>
  <si>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</si>
  <si>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</si>
  <si>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</si>
  <si>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</si>
  <si>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</si>
  <si>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</si>
  <si>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</si>
  <si>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</si>
  <si>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</si>
  <si>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</si>
  <si>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</si>
  <si>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</si>
  <si>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</si>
  <si>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</si>
  <si>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</si>
  <si>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</si>
  <si>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</si>
  <si>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</si>
  <si>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</si>
  <si>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R-6838-000-0430-1</t>
  </si>
  <si>
    <t>{65370EE1-4247-42A2-9D6E-46B2FF4ACB10}</t>
  </si>
  <si>
    <t>LEWIS CHARLES E &amp; AMELIA J</t>
  </si>
  <si>
    <t>F</t>
  </si>
  <si>
    <t>4180 AKELA WAY</t>
  </si>
  <si>
    <t>MCKINNEY</t>
  </si>
  <si>
    <t>TX</t>
  </si>
  <si>
    <t>75071-8290</t>
  </si>
  <si>
    <t>Y</t>
  </si>
  <si>
    <t>A0838</t>
  </si>
  <si>
    <t>C0838</t>
  </si>
  <si>
    <t>JOEL F STEWART SURVEY</t>
  </si>
  <si>
    <t>43</t>
  </si>
  <si>
    <t>ABS A0838 JOEL F STEWART SURVEY, TRACT 43, 10.395 ACRES</t>
  </si>
  <si>
    <t>4180</t>
  </si>
  <si>
    <t>AKELA</t>
  </si>
  <si>
    <t>WAY</t>
  </si>
  <si>
    <t>75071</t>
  </si>
  <si>
    <t>4180 AKELA WAY _x000D_
MCKINNEY, TX 75071</t>
  </si>
  <si>
    <t>SPR</t>
  </si>
  <si>
    <t>HS</t>
  </si>
  <si>
    <t>CAD, GCN, JCN, SPR</t>
  </si>
  <si>
    <t>S1285</t>
  </si>
  <si>
    <t>E1</t>
  </si>
  <si>
    <t>RF6</t>
  </si>
  <si>
    <t>R</t>
  </si>
  <si>
    <t>D1IP</t>
  </si>
  <si>
    <t>3</t>
  </si>
  <si>
    <t>2.5</t>
  </si>
  <si>
    <t>InProgress</t>
  </si>
  <si>
    <t>R-6205-000-0110-1</t>
  </si>
  <si>
    <t>{4B8AB541-DC49-4AB1-A3C2-DAF278DE6355}</t>
  </si>
  <si>
    <t>CISCO MICHAEL H</t>
  </si>
  <si>
    <t>6327 COUNTY ROAD 161</t>
  </si>
  <si>
    <t>75071-8232</t>
  </si>
  <si>
    <t>A0205</t>
  </si>
  <si>
    <t>C0205</t>
  </si>
  <si>
    <t>D M CRUTCHFIELD SURVEY</t>
  </si>
  <si>
    <t>11</t>
  </si>
  <si>
    <t>ABS A0205 D M CRUTCHFIELD SURVEY, TRACT 11, 6.815 ACRES</t>
  </si>
  <si>
    <t>6327</t>
  </si>
  <si>
    <t>COUNTY ROAD 161</t>
  </si>
  <si>
    <t>6327 COUNTY ROAD 161 _x000D_
MCKINNEY, TX 75071</t>
  </si>
  <si>
    <t>NPRV8-9P</t>
  </si>
  <si>
    <t>RV8</t>
  </si>
  <si>
    <t>D1CL</t>
  </si>
  <si>
    <t>4</t>
  </si>
  <si>
    <t>3.5</t>
  </si>
  <si>
    <t>R-6838-000-0360-1</t>
  </si>
  <si>
    <t>{32C59DA0-F136-42B8-9A93-9ED474FF9494}</t>
  </si>
  <si>
    <t>MCKINNEY CITY OF</t>
  </si>
  <si>
    <t>PO BOX 517</t>
  </si>
  <si>
    <t>75070-8013</t>
  </si>
  <si>
    <t>36</t>
  </si>
  <si>
    <t>ABS A0838 JOEL F STEWART SURVEY, TRACT 36, 1.0 ACRES</t>
  </si>
  <si>
    <t>3332</t>
  </si>
  <si>
    <t>FM 1461</t>
  </si>
  <si>
    <t>3332 FM 1461 _x000D_
MCKINNEY, TX 75071</t>
  </si>
  <si>
    <t>SMC</t>
  </si>
  <si>
    <t>EX-XV</t>
  </si>
  <si>
    <t>CAD, GCN, JCN, SMC</t>
  </si>
  <si>
    <t>CONS</t>
  </si>
  <si>
    <t>EX4</t>
  </si>
  <si>
    <t>T</t>
  </si>
  <si>
    <t>A1</t>
  </si>
  <si>
    <t>N</t>
  </si>
  <si>
    <t>R-1285-000-0150-1</t>
  </si>
  <si>
    <t>{B8ADE601-F097-49AF-A9F1-88B473CFC093}</t>
  </si>
  <si>
    <t>ROGERS LARRY &amp; AE C</t>
  </si>
  <si>
    <t>5575 PEBBLE CREEK DR</t>
  </si>
  <si>
    <t>PROSPER</t>
  </si>
  <si>
    <t>75078-9712</t>
  </si>
  <si>
    <t>1800</t>
  </si>
  <si>
    <t>BLOOMDALE FARMS (CPR)</t>
  </si>
  <si>
    <t>15</t>
  </si>
  <si>
    <t>BLOOMDALE FARMS (CPR), LOT 15</t>
  </si>
  <si>
    <t>BLOOMDALE</t>
  </si>
  <si>
    <t>RD</t>
  </si>
  <si>
    <t>75070</t>
  </si>
  <si>
    <t>BLOOMDALE RD _x000D_
MCKINNEY, TX 75070</t>
  </si>
  <si>
    <t>95-</t>
  </si>
  <si>
    <t>0060965</t>
  </si>
  <si>
    <t>0</t>
  </si>
  <si>
    <t>WD</t>
  </si>
  <si>
    <t>E4</t>
  </si>
  <si>
    <t>R-6322-000-0130-1</t>
  </si>
  <si>
    <t>{E58D2E6E-51A6-4EBA-B3CF-1825CEFADEA0}</t>
  </si>
  <si>
    <t>SLC MCKINNEY PARTNERS LP</t>
  </si>
  <si>
    <t>C/O SOUTHERN LAND COMPANY LLC</t>
  </si>
  <si>
    <t>1550 W MCEWEN DR STE 200</t>
  </si>
  <si>
    <t>FRANKLIN</t>
  </si>
  <si>
    <t>TN</t>
  </si>
  <si>
    <t>37067-1771</t>
  </si>
  <si>
    <t>A0322</t>
  </si>
  <si>
    <t>C0322</t>
  </si>
  <si>
    <t>J M FELAND SURVEY</t>
  </si>
  <si>
    <t>13</t>
  </si>
  <si>
    <t>ABS A0322 J M FELAND SURVEY, TRACT 13, 9.464 ACRES</t>
  </si>
  <si>
    <t>CMC</t>
  </si>
  <si>
    <t>CAD, CMC, GCN, JCN, SPR</t>
  </si>
  <si>
    <t>5958</t>
  </si>
  <si>
    <t>2451</t>
  </si>
  <si>
    <t>0093115</t>
  </si>
  <si>
    <t>DNL</t>
  </si>
  <si>
    <t>D1</t>
  </si>
  <si>
    <t>R-6371-004-0840-1</t>
  </si>
  <si>
    <t>{D48F1D89-1C08-45F0-8083-47F91D25F215}</t>
  </si>
  <si>
    <t>CENTRAL &amp; 543 LLC</t>
  </si>
  <si>
    <t>3838 OAK LAWN AVE STE 810</t>
  </si>
  <si>
    <t>DALLAS</t>
  </si>
  <si>
    <t>75219-4509</t>
  </si>
  <si>
    <t>A0371</t>
  </si>
  <si>
    <t>C0371-4</t>
  </si>
  <si>
    <t>MEREDITH HART SURVEY</t>
  </si>
  <si>
    <t>84</t>
  </si>
  <si>
    <t>ABS A0371 MEREDITH HART SURVEY, SHEET 4, TRACT 84, .818 ACRES</t>
  </si>
  <si>
    <t>_x000D_
MCKINNEY, TX 75071</t>
  </si>
  <si>
    <t>CAD, CMC, GCN, JCN, SMC</t>
  </si>
  <si>
    <t>20161220001727240</t>
  </si>
  <si>
    <t>DEED</t>
  </si>
  <si>
    <t>EXEMPT</t>
  </si>
  <si>
    <t>C3</t>
  </si>
  <si>
    <t>R-9615-00A-0100-1</t>
  </si>
  <si>
    <t>{1C46EA01-1967-4A51-904F-DF06C6C5FAE2}</t>
  </si>
  <si>
    <t>KROGER TEXAS LP</t>
  </si>
  <si>
    <t>ATTN: REAL ESTATE DEPT</t>
  </si>
  <si>
    <t>751 FREEPORT PKWY</t>
  </si>
  <si>
    <t>COPPELL</t>
  </si>
  <si>
    <t>75019-4411</t>
  </si>
  <si>
    <t>S9615</t>
  </si>
  <si>
    <t>9615-1-4</t>
  </si>
  <si>
    <t>PROSPER PLAZA (CPR)</t>
  </si>
  <si>
    <t>A</t>
  </si>
  <si>
    <t>10</t>
  </si>
  <si>
    <t>PROSPER PLAZA (CPR), BLK A, LOT 10; REVISED</t>
  </si>
  <si>
    <t>REVISED</t>
  </si>
  <si>
    <t>4161</t>
  </si>
  <si>
    <t>E</t>
  </si>
  <si>
    <t>UNIVERSITY</t>
  </si>
  <si>
    <t>DR</t>
  </si>
  <si>
    <t>75078</t>
  </si>
  <si>
    <t>4161 E UNIVERSITY DR _x000D_
PROSPER, TX 75078</t>
  </si>
  <si>
    <t>CPR</t>
  </si>
  <si>
    <t>CAD, CPR, GCN, JCN, SPR</t>
  </si>
  <si>
    <t>20160527000664240</t>
  </si>
  <si>
    <t>SWD</t>
  </si>
  <si>
    <t>R-10374-00W-00W4-1</t>
  </si>
  <si>
    <t>{4732A1E4-0B92-4EFA-899E-91924BC0F185}</t>
  </si>
  <si>
    <t>HEATHERWOOD (MCKINNEY) HOMEOWNERS ASSOCIATION INC</t>
  </si>
  <si>
    <t>C/O SBB MANAGEMENT COMPANY</t>
  </si>
  <si>
    <t>8360 LYNDON B JOHNSON FWY STE 300</t>
  </si>
  <si>
    <t>75243-1160</t>
  </si>
  <si>
    <t>S10374</t>
  </si>
  <si>
    <t>10374</t>
  </si>
  <si>
    <t>HEATHERWOOD PHASE THREE C (CMC)</t>
  </si>
  <si>
    <t>W</t>
  </si>
  <si>
    <t>W-4</t>
  </si>
  <si>
    <t>HEATHERWOOD PHASE THREE C (CMC), BLK W, LOT W-4; COMMON AREA</t>
  </si>
  <si>
    <t>COMMON AREA</t>
  </si>
  <si>
    <t>BLOOMDALE RD _x000D_
MCKINNEY, TX 75071</t>
  </si>
  <si>
    <t>HOA-COMMON</t>
  </si>
  <si>
    <t>M4</t>
  </si>
  <si>
    <t>R-0786-000-0020-1</t>
  </si>
  <si>
    <t>{9991CFA5-6E1C-4C7B-A8E6-F3DAA42149FF}</t>
  </si>
  <si>
    <t>WHITSELL JACK W &amp;</t>
  </si>
  <si>
    <t>LINDA KAY WHITSELL PRITCHARD</t>
  </si>
  <si>
    <t>1019 SPRINGWOOD DR</t>
  </si>
  <si>
    <t>LEWISVILLE</t>
  </si>
  <si>
    <t>75067-4342</t>
  </si>
  <si>
    <t>S0786</t>
  </si>
  <si>
    <t>1201</t>
  </si>
  <si>
    <t>LEWIS ADDITION (CMC)</t>
  </si>
  <si>
    <t>2</t>
  </si>
  <si>
    <t>LEWIS ADDITION (CMC), LOT 2</t>
  </si>
  <si>
    <t>20090325000341340</t>
  </si>
  <si>
    <t>AFF</t>
  </si>
  <si>
    <t>R-6769-000-0130-1</t>
  </si>
  <si>
    <t>{8C2CDDF2-0566-460E-B706-3D280E24C21D}</t>
  </si>
  <si>
    <t>OTTAWAY MILDRED RUTH HORNE</t>
  </si>
  <si>
    <t>2219 HIGH POINT DR</t>
  </si>
  <si>
    <t>CARROLLTON</t>
  </si>
  <si>
    <t>75007-1706</t>
  </si>
  <si>
    <t>A0769</t>
  </si>
  <si>
    <t>C0769</t>
  </si>
  <si>
    <t>WILLIAM V RICE SURVEY</t>
  </si>
  <si>
    <t>ABS A0769 WILLIAM V RICE SURVEY, TRACT 13, 53. ACRES</t>
  </si>
  <si>
    <t>3734</t>
  </si>
  <si>
    <t>COUNTY ROAD 164</t>
  </si>
  <si>
    <t>3734 COUNTY ROAD 164 _x000D_
MCKINNEY, TX 75071</t>
  </si>
  <si>
    <t>20150417000433460</t>
  </si>
  <si>
    <t>D2</t>
  </si>
  <si>
    <t>R-1285-000-0110-1</t>
  </si>
  <si>
    <t>LORI.DAWSON</t>
  </si>
  <si>
    <t>{1354A58A-DD8E-4555-BC2D-7F5A61EF0720}</t>
  </si>
  <si>
    <t>DALE JONATHAN E &amp; ELIZABETH</t>
  </si>
  <si>
    <t>6200 COUNTY ROAD 123</t>
  </si>
  <si>
    <t>75071-8210</t>
  </si>
  <si>
    <t>BLOOMDALE FARMS (CPR), LOT 11</t>
  </si>
  <si>
    <t>6200</t>
  </si>
  <si>
    <t>COUNTY ROAD 123</t>
  </si>
  <si>
    <t>6200 COUNTY ROAD 123 _x000D_
MCKINNEY, TX 75071</t>
  </si>
  <si>
    <t>RF10</t>
  </si>
  <si>
    <t>R-1408-001-0070-1</t>
  </si>
  <si>
    <t>{87DA0C4A-3EC5-4977-A5B5-362FDD9C1C38}</t>
  </si>
  <si>
    <t>BUHAY PETER &amp;</t>
  </si>
  <si>
    <t>STEFANIDA TSUR-TSUR</t>
  </si>
  <si>
    <t>13905 RED OAK CIR N</t>
  </si>
  <si>
    <t>75071-6179</t>
  </si>
  <si>
    <t>S1408</t>
  </si>
  <si>
    <t>1928</t>
  </si>
  <si>
    <t>RED BUD ESTATES PHASE II (CFR)</t>
  </si>
  <si>
    <t>7</t>
  </si>
  <si>
    <t>RED BUD ESTATES PHASE II (CFR), BLK A, LOT 7</t>
  </si>
  <si>
    <t>13905</t>
  </si>
  <si>
    <t>RED OAK</t>
  </si>
  <si>
    <t>CIR</t>
  </si>
  <si>
    <t>13905 N RED OAK CIR _x000D_
MCKINNEY, TX 75071</t>
  </si>
  <si>
    <t>CFR</t>
  </si>
  <si>
    <t>CAD, CFR, GCN, JCN, SPR</t>
  </si>
  <si>
    <t>20180430000516180</t>
  </si>
  <si>
    <t>N0652</t>
  </si>
  <si>
    <t>RV7</t>
  </si>
  <si>
    <t>R-6211-000-0180-1</t>
  </si>
  <si>
    <t>PATRICK.LEWIS</t>
  </si>
  <si>
    <t>{4B290F55-7D83-4201-88FA-269751FBA064}</t>
  </si>
  <si>
    <t>CIMARRON PARTNERS LTD</t>
  </si>
  <si>
    <t>4101 COUNTY ROAD 1006</t>
  </si>
  <si>
    <t>75071-6619</t>
  </si>
  <si>
    <t>A0211</t>
  </si>
  <si>
    <t>C0211</t>
  </si>
  <si>
    <t>TARLTON CUNIS SURVEY</t>
  </si>
  <si>
    <t>18</t>
  </si>
  <si>
    <t>ABS A0211 TARLTON CUNIS SURVEY, TRACT 18, 10.0 ACRES</t>
  </si>
  <si>
    <t>20160524000635600</t>
  </si>
  <si>
    <t>R-6838-000-0280-1</t>
  </si>
  <si>
    <t>{964D2F37-ABA5-4537-B804-B7BAFB6140C1}</t>
  </si>
  <si>
    <t>RYAN FAMILY LIVING TRUST THE</t>
  </si>
  <si>
    <t>RONALD GENE &amp; YOLANDA MARIE RYAN TRUSTEES</t>
  </si>
  <si>
    <t>3355 RYAN TRL</t>
  </si>
  <si>
    <t>75071-8317</t>
  </si>
  <si>
    <t>28</t>
  </si>
  <si>
    <t>ABS A0838 JOEL F STEWART SURVEY, TRACT 28, 17.4 ACRES</t>
  </si>
  <si>
    <t>3355</t>
  </si>
  <si>
    <t>RYAN</t>
  </si>
  <si>
    <t>TRL</t>
  </si>
  <si>
    <t>3355 RYAN TRL _x000D_
MCKINNEY, TX 75071</t>
  </si>
  <si>
    <t>20151130001492630</t>
  </si>
  <si>
    <t>R-10975-00B-0B19-1</t>
  </si>
  <si>
    <t>{E07C6672-DDE9-4BB9-91CB-F90C1F16E034}</t>
  </si>
  <si>
    <t>S10975</t>
  </si>
  <si>
    <t>10975</t>
  </si>
  <si>
    <t>TUCKER HILL PHASE 3 (CMC)</t>
  </si>
  <si>
    <t>B</t>
  </si>
  <si>
    <t>B-19</t>
  </si>
  <si>
    <t>TUCKER HILL PHASE 3 (CMC), BLK B, LOT B-19; (COMMON AREA)</t>
  </si>
  <si>
    <t>(COMMON AREA)</t>
  </si>
  <si>
    <t>TREMONT</t>
  </si>
  <si>
    <t>BLVD</t>
  </si>
  <si>
    <t>TREMONT BLVD _x000D_
MCKINNEY, TX</t>
  </si>
  <si>
    <t>2016</t>
  </si>
  <si>
    <t>278</t>
  </si>
  <si>
    <t>20160429010001640</t>
  </si>
  <si>
    <t>PLAT</t>
  </si>
  <si>
    <t>CMN-NONHOA</t>
  </si>
  <si>
    <t>R-11227-00A-0030-1</t>
  </si>
  <si>
    <t>{95E403FE-54AF-4DEC-B7C3-5CAFEECA9789}</t>
  </si>
  <si>
    <t>CST USA STORES LLC</t>
  </si>
  <si>
    <t>CIRCLE K</t>
  </si>
  <si>
    <t>ATTN: REAL ESTATE DEPARTMENT</t>
  </si>
  <si>
    <t>19500 BULVERDE RD STE 100</t>
  </si>
  <si>
    <t>SAN ANTONIO</t>
  </si>
  <si>
    <t>78259-3768</t>
  </si>
  <si>
    <t>S11227</t>
  </si>
  <si>
    <t>11227</t>
  </si>
  <si>
    <t>VICTORY AT STONEBRIDGE (CMC)</t>
  </si>
  <si>
    <t>VICTORY AT STONEBRIDGE (CMC), BLK A, LOT 3</t>
  </si>
  <si>
    <t>8001</t>
  </si>
  <si>
    <t>8001 W UNIVERSITY DR _x000D_
MCKINNEY, TX</t>
  </si>
  <si>
    <t>20170317000343310</t>
  </si>
  <si>
    <t>WDNL</t>
  </si>
  <si>
    <t>CS.A</t>
  </si>
  <si>
    <t>F1</t>
  </si>
  <si>
    <t>CS3</t>
  </si>
  <si>
    <t>CS</t>
  </si>
  <si>
    <t>1</t>
  </si>
  <si>
    <t>R-0849-001-005C-1</t>
  </si>
  <si>
    <t>{9B57F2B1-A982-4EC7-BA66-949B0F00E7C2}</t>
  </si>
  <si>
    <t>HASHEM ALAN A &amp; YASMIN S</t>
  </si>
  <si>
    <t>6000 MENDOTA DR</t>
  </si>
  <si>
    <t>PLANO</t>
  </si>
  <si>
    <t>75024-6009</t>
  </si>
  <si>
    <t>S0849</t>
  </si>
  <si>
    <t>1205</t>
  </si>
  <si>
    <t>WALNUT GROVE (GCN)</t>
  </si>
  <si>
    <t>5C</t>
  </si>
  <si>
    <t>WALNUT GROVE (GCN), BLK 1, LOT 5C</t>
  </si>
  <si>
    <t>COUNTY ROAD 856</t>
  </si>
  <si>
    <t>COUNTY ROAD 856 _x000D_
MCKINNEY, TX 75071</t>
  </si>
  <si>
    <t>20110408000369100</t>
  </si>
  <si>
    <t>N0849</t>
  </si>
  <si>
    <t>R-1285-000-0090-1</t>
  </si>
  <si>
    <t>{3165FC56-06A5-45FD-93D7-F9A1C066CA6A}</t>
  </si>
  <si>
    <t>ZAFAR ZAHID &amp; FATIMA FAMILY REVOCABLE TRUST</t>
  </si>
  <si>
    <t>4404 HARVARD LN</t>
  </si>
  <si>
    <t>FRISCO</t>
  </si>
  <si>
    <t>75034-6923</t>
  </si>
  <si>
    <t>9</t>
  </si>
  <si>
    <t>BLOOMDALE FARMS (CPR), LOT 9</t>
  </si>
  <si>
    <t>20141110001229290</t>
  </si>
  <si>
    <t>CORRD</t>
  </si>
  <si>
    <t>R-1408-001-0040-1</t>
  </si>
  <si>
    <t>{7AEF2D51-FF19-4B9E-B286-9EC60D0FF108}</t>
  </si>
  <si>
    <t>BIUS GORDON R &amp; CATHERINE - LE</t>
  </si>
  <si>
    <t>GORDON BIUS &amp; CATHERINE FAMILY TRUST</t>
  </si>
  <si>
    <t>14055 RED OAK CIR N</t>
  </si>
  <si>
    <t>75071-6133</t>
  </si>
  <si>
    <t>RED BUD ESTATES PHASE II (CFR), BLK A, LOT 4</t>
  </si>
  <si>
    <t>14055</t>
  </si>
  <si>
    <t>14055 N RED OAK CIR _x000D_
MCKINNEY, TX 75071</t>
  </si>
  <si>
    <t>20121221001629570</t>
  </si>
  <si>
    <t>R-1408-001-0090-1</t>
  </si>
  <si>
    <t>{DB4B0F45-1CFA-4D55-9277-477660FEA977}</t>
  </si>
  <si>
    <t>OLIVER BRUCE E</t>
  </si>
  <si>
    <t>16435 RED OAK CIR N</t>
  </si>
  <si>
    <t>75071-6147</t>
  </si>
  <si>
    <t>RED BUD ESTATES PHASE II (CFR), BLK A, LOT 9</t>
  </si>
  <si>
    <t>16435</t>
  </si>
  <si>
    <t>16435 W RED OAK CIR _x000D_
MCKINNEY, TX 75071</t>
  </si>
  <si>
    <t>5234</t>
  </si>
  <si>
    <t>974</t>
  </si>
  <si>
    <t>117009</t>
  </si>
  <si>
    <t>SWDNL</t>
  </si>
  <si>
    <t>R-6371-004-1190-1</t>
  </si>
  <si>
    <t>{23AAF45C-589C-4DC9-9063-6BC2FA5B54EA}</t>
  </si>
  <si>
    <t>119</t>
  </si>
  <si>
    <t>ABS A0371 MEREDITH HART SURVEY, SHEET 4, TRACT 119, .946 ACRES</t>
  </si>
  <si>
    <t>CRUMP</t>
  </si>
  <si>
    <t>CRUMP DR _x000D_
MCKINNEY, TX 75071</t>
  </si>
  <si>
    <t>20140822000902750</t>
  </si>
  <si>
    <t>SMCRF</t>
  </si>
  <si>
    <t>R-1285-000-0139-1</t>
  </si>
  <si>
    <t>{40C44BF1-0247-4F9B-B478-5C1150C3D7FE}</t>
  </si>
  <si>
    <t>TEMPLETON SCOTT L &amp; DEBORAH J</t>
  </si>
  <si>
    <t>6410 COUNTY ROAD 123</t>
  </si>
  <si>
    <t>75071-8212</t>
  </si>
  <si>
    <t>13-9</t>
  </si>
  <si>
    <t>BLOOMDALE FARMS (CPR), LOT 13-9</t>
  </si>
  <si>
    <t>R-6220-001-0600-1</t>
  </si>
  <si>
    <t>{4AD751F9-A924-4F50-BF05-46C55906FF3E}</t>
  </si>
  <si>
    <t>FERGUSON ENTERPRISES INC</t>
  </si>
  <si>
    <t>FERGUSON ENTERPRISES/NEXTEL</t>
  </si>
  <si>
    <t>12500 JEFFERSON AVE</t>
  </si>
  <si>
    <t>NEWPORT NEWS</t>
  </si>
  <si>
    <t>VA</t>
  </si>
  <si>
    <t>23602-4314</t>
  </si>
  <si>
    <t>A0220</t>
  </si>
  <si>
    <t>C0220-1</t>
  </si>
  <si>
    <t>CHARLES CARTER SURVEY</t>
  </si>
  <si>
    <t>60</t>
  </si>
  <si>
    <t>ABS A0220 CHARLES CARTER SURVEY, SHEET 1, TRACT 60, 6.8681 ACRES</t>
  </si>
  <si>
    <t>10071</t>
  </si>
  <si>
    <t>10071 W UNIVERSITY DR _x000D_
MCKINNEY, TX 75071</t>
  </si>
  <si>
    <t>00-0025173</t>
  </si>
  <si>
    <t>4625-1555</t>
  </si>
  <si>
    <t>FLXA.41-65</t>
  </si>
  <si>
    <t>F2</t>
  </si>
  <si>
    <t>WO1</t>
  </si>
  <si>
    <t>STIB</t>
  </si>
  <si>
    <t>R-6205-000-0220-1</t>
  </si>
  <si>
    <t>{FAB6ACE6-B170-43D9-B53B-DBEFA1F17216}</t>
  </si>
  <si>
    <t>FITZAU BERND &amp; VALERIE A</t>
  </si>
  <si>
    <t>6551 COUNTY ROAD 161</t>
  </si>
  <si>
    <t>75071-3045</t>
  </si>
  <si>
    <t>22</t>
  </si>
  <si>
    <t>ABS A0205 D M CRUTCHFIELD SURVEY, TRACT 22, 10.648 ACRES</t>
  </si>
  <si>
    <t>6551</t>
  </si>
  <si>
    <t>6551 COUNTY ROAD 161 _x000D_
MCKINNEY, TX 75071</t>
  </si>
  <si>
    <t>4068</t>
  </si>
  <si>
    <t>3194</t>
  </si>
  <si>
    <t>19971229001106210</t>
  </si>
  <si>
    <t>RV8P</t>
  </si>
  <si>
    <t>R-6020-000-0040-1</t>
  </si>
  <si>
    <t>{A70AE69A-C097-4428-B6B2-8B7ED6E67693}</t>
  </si>
  <si>
    <t>CROW-BILLINGSLEY MCK 380 LTD</t>
  </si>
  <si>
    <t>ONE ARTS PLAZA</t>
  </si>
  <si>
    <t>1722 ROUTH ST STE 770</t>
  </si>
  <si>
    <t>75201-2588</t>
  </si>
  <si>
    <t>A0020</t>
  </si>
  <si>
    <t>C0020</t>
  </si>
  <si>
    <t>MEREDAY ASHLOCK SURVEY</t>
  </si>
  <si>
    <t>ABS A0020 MEREDAY ASHLOCK SURVEY, TRACT 4, 12.932 ACRES</t>
  </si>
  <si>
    <t>R-6220-001-0630-1</t>
  </si>
  <si>
    <t>{6C39F624-132C-4227-AEBE-794B2A4E8C05}</t>
  </si>
  <si>
    <t>WATTS INVESTMENTS LLC</t>
  </si>
  <si>
    <t>SUNSTATE RENTALS</t>
  </si>
  <si>
    <t>7305 E GREENWAY RD</t>
  </si>
  <si>
    <t>SCOTTSDALE</t>
  </si>
  <si>
    <t>AZ</t>
  </si>
  <si>
    <t>85260-1603</t>
  </si>
  <si>
    <t>63</t>
  </si>
  <si>
    <t>ABS A0220 CHARLES CARTER SURVEY, SHEET 1, TRACT 63, 4.0 ACRES</t>
  </si>
  <si>
    <t>10041</t>
  </si>
  <si>
    <t>10041 W UNIVERSITY DR _x000D_
MCKINNEY, TX 75071</t>
  </si>
  <si>
    <t>6042</t>
  </si>
  <si>
    <t>3080</t>
  </si>
  <si>
    <t>0159207</t>
  </si>
  <si>
    <t>WHOA.20%&lt;</t>
  </si>
  <si>
    <t>CW3</t>
  </si>
  <si>
    <t>R-11201-00A-0060-1</t>
  </si>
  <si>
    <t>{A983852D-BBE9-4FE6-9F7C-84B9AA51C08A}</t>
  </si>
  <si>
    <t>UNITED SUPERMARKETS LLC</t>
  </si>
  <si>
    <t>C/O ALBERTSON'S LLC</t>
  </si>
  <si>
    <t>7830 ORLANDO AVE</t>
  </si>
  <si>
    <t>LUBBOCK</t>
  </si>
  <si>
    <t>79423-1942</t>
  </si>
  <si>
    <t>S11201</t>
  </si>
  <si>
    <t>11201</t>
  </si>
  <si>
    <t>PROSPER CROSSING (CPR)</t>
  </si>
  <si>
    <t>6</t>
  </si>
  <si>
    <t>PROSPER CROSSING (CPR), BLK A, LOT 6</t>
  </si>
  <si>
    <t>US HWY 380</t>
  </si>
  <si>
    <t>US HWY 380 _x000D_
PROSPER, TX</t>
  </si>
  <si>
    <t>20170224000242470</t>
  </si>
  <si>
    <t>R-6833-000-0080-1</t>
  </si>
  <si>
    <t>{647D37A7-0A68-400C-BEE3-50FD0869566B}</t>
  </si>
  <si>
    <t>FOUR CHRISTIE INVESTMENT PROPERTIES LTD</t>
  </si>
  <si>
    <t>971 ROCKPORT LN</t>
  </si>
  <si>
    <t>ALLEN</t>
  </si>
  <si>
    <t>75013-5675</t>
  </si>
  <si>
    <t>A0833</t>
  </si>
  <si>
    <t>C0833</t>
  </si>
  <si>
    <t>ANDREW STAPP SURVEY</t>
  </si>
  <si>
    <t>8</t>
  </si>
  <si>
    <t>ABS A0833 ANDREW STAPP SURVEY, TRACT 8, 14.58 ACRES</t>
  </si>
  <si>
    <t>COUNTY ROAD 123 _x000D_
MCKINNEY, TX 75071</t>
  </si>
  <si>
    <t>20081114001335350</t>
  </si>
  <si>
    <t>R-6220-001-0620-1</t>
  </si>
  <si>
    <t>{155FCC61-1F97-4C70-92C5-B8C12C620524}</t>
  </si>
  <si>
    <t>AGARITA NET HOLDINGS LLC</t>
  </si>
  <si>
    <t>CHAPMAN CONSTRUCTION INC.</t>
  </si>
  <si>
    <t>115 W EL PRADO DR STE 3</t>
  </si>
  <si>
    <t>78212-2082</t>
  </si>
  <si>
    <t>62</t>
  </si>
  <si>
    <t>ABS A0220 CHARLES CARTER SURVEY, SHEET 1, TRACT 62, 10.0 ACRES</t>
  </si>
  <si>
    <t>10011</t>
  </si>
  <si>
    <t>10011 W UNIVERSITY DR _x000D_
MCKINNEY, TX 75071</t>
  </si>
  <si>
    <t>20120619000729460</t>
  </si>
  <si>
    <t>OS2</t>
  </si>
  <si>
    <t>MTIB</t>
  </si>
  <si>
    <t>R-6838-000-0310-1</t>
  </si>
  <si>
    <t>{EDD6D49F-ABB8-4F71-A65E-32325F041692}</t>
  </si>
  <si>
    <t>MORRIS FRANK &amp; PATSY REV LVNG TR</t>
  </si>
  <si>
    <t>MORRIS FRANK J &amp; PATSY A TRS</t>
  </si>
  <si>
    <t>6008 COUNTY ROAD 123</t>
  </si>
  <si>
    <t>75071-8206</t>
  </si>
  <si>
    <t>31</t>
  </si>
  <si>
    <t>ABS A0838 JOEL F STEWART SURVEY, TRACT 31, 5.0 ACRES</t>
  </si>
  <si>
    <t>6008</t>
  </si>
  <si>
    <t>6008 COUNTY ROAD 123 _x000D_
MCKINNEY, TX 75071</t>
  </si>
  <si>
    <t>5869</t>
  </si>
  <si>
    <t>0028</t>
  </si>
  <si>
    <t>0027008</t>
  </si>
  <si>
    <t>RV5</t>
  </si>
  <si>
    <t>1.5</t>
  </si>
  <si>
    <t>R-9147-00A-0010-1</t>
  </si>
  <si>
    <t>{9219A2FD-502A-40A3-B0C0-A4701C8DDDD0}</t>
  </si>
  <si>
    <t>EWING IRRIGATION PRODUCTS INC</t>
  </si>
  <si>
    <t>EWING IRRIGATION</t>
  </si>
  <si>
    <t>3441 E HARBOUR DR</t>
  </si>
  <si>
    <t>PHOENIX</t>
  </si>
  <si>
    <t>85034-7229</t>
  </si>
  <si>
    <t>S9147</t>
  </si>
  <si>
    <t>9147</t>
  </si>
  <si>
    <t>CUSTER / 380 ADDITION (CMC)</t>
  </si>
  <si>
    <t>CUSTER / 380 ADDITION (CMC), BLK A, LOT 1</t>
  </si>
  <si>
    <t>8960</t>
  </si>
  <si>
    <t>8960 W UNIVERSITY DR _x000D_
MCKINNEY, TX 75071</t>
  </si>
  <si>
    <t>WHOA.41-65</t>
  </si>
  <si>
    <t>WO2</t>
  </si>
  <si>
    <t>R-0786-000-017B-1</t>
  </si>
  <si>
    <t>{0EF3D007-EFBE-4F42-8ACD-788325448E15}</t>
  </si>
  <si>
    <t>ALONA LP &amp; 380 STONEBRIDGE LP</t>
  </si>
  <si>
    <t>505 PECAN ST STE 101 BLDG 2</t>
  </si>
  <si>
    <t>FORT WORTH</t>
  </si>
  <si>
    <t>76102-4072</t>
  </si>
  <si>
    <t>17B &amp; 18</t>
  </si>
  <si>
    <t>LEWIS ADDITION (CMC), LOT 17B &amp; 18</t>
  </si>
  <si>
    <t>_x000D_
MCKINNEY, TX</t>
  </si>
  <si>
    <t>20180821001049940</t>
  </si>
  <si>
    <t>R-6204-000-0080-1</t>
  </si>
  <si>
    <t>{122A9B58-8623-4824-8288-776604E63F38}</t>
  </si>
  <si>
    <t>TURNER FAMILY LIMITED P/S</t>
  </si>
  <si>
    <t>12700 PARK CENTRAL DR STE 1400</t>
  </si>
  <si>
    <t>75251-1507</t>
  </si>
  <si>
    <t>A0204</t>
  </si>
  <si>
    <t>C0204</t>
  </si>
  <si>
    <t>GEORGE CRUTCHFIELD SURVEY</t>
  </si>
  <si>
    <t>ABS A0204 GEORGE CRUTCHFIELD SURVEY, TRACT 8, 3.1138 ACRES</t>
  </si>
  <si>
    <t>00-0119679</t>
  </si>
  <si>
    <t>4785-3483</t>
  </si>
  <si>
    <t>C1</t>
  </si>
  <si>
    <t>R-6087-000-0050-1</t>
  </si>
  <si>
    <t>{37E403A5-8880-493F-91BD-B3BD2CECBCB0}</t>
  </si>
  <si>
    <t>A0087</t>
  </si>
  <si>
    <t>C0087</t>
  </si>
  <si>
    <t>W W BUTLER SURVEY</t>
  </si>
  <si>
    <t>5</t>
  </si>
  <si>
    <t>ABS A0087 W W BUTLER SURVEY, TRACT 5, .141 ACRES</t>
  </si>
  <si>
    <t>20150330000344760</t>
  </si>
  <si>
    <t>C2</t>
  </si>
  <si>
    <t>R-9048-00A-004R-1</t>
  </si>
  <si>
    <t>{FA04072B-6B2F-43C0-86B1-DF86F3101BE6}</t>
  </si>
  <si>
    <t>WACHOVIA BANK NATIONAL ASSOC</t>
  </si>
  <si>
    <t>WELLS FARGO BANK</t>
  </si>
  <si>
    <t>PO BOX 2609</t>
  </si>
  <si>
    <t>CARLSBAD</t>
  </si>
  <si>
    <t>CA</t>
  </si>
  <si>
    <t>92018-2609</t>
  </si>
  <si>
    <t>S9048</t>
  </si>
  <si>
    <t>9048-1-1</t>
  </si>
  <si>
    <t>CUSTER WAL-MART ADDITION (CMC)</t>
  </si>
  <si>
    <t>4R</t>
  </si>
  <si>
    <t>CUSTER WAL-MART ADDITION (CMC), BLK A, LOT 4R; REPLAT</t>
  </si>
  <si>
    <t>REPLAT</t>
  </si>
  <si>
    <t>9021</t>
  </si>
  <si>
    <t>9021 W UNIVERSITY DR _x000D_
MCKINNEY, TX 75071</t>
  </si>
  <si>
    <t>1046010</t>
  </si>
  <si>
    <t>CNRET.BK</t>
  </si>
  <si>
    <t>BK3</t>
  </si>
  <si>
    <t>BBR</t>
  </si>
  <si>
    <t>R-9600-00A-0010-1</t>
  </si>
  <si>
    <t>{067B5E56-1F7F-4DCF-B221-A04ECA8E481F}</t>
  </si>
  <si>
    <t>NREA RETREAT DST</t>
  </si>
  <si>
    <t>RETREAT AT STONEBRIDGE RANCH APARTMENTS</t>
  </si>
  <si>
    <t>C/O HIGHLAND CAPITAL MANAGEMENT</t>
  </si>
  <si>
    <t>300 CRESCENT CT STE 700</t>
  </si>
  <si>
    <t>75201-7849</t>
  </si>
  <si>
    <t>S9600</t>
  </si>
  <si>
    <t>9600</t>
  </si>
  <si>
    <t>FRAM - STONEBRIDGE ADDITION &amp; GRASSMERE LANE ROW (CMC)</t>
  </si>
  <si>
    <t>FRAM - STONEBRIDGE ADDITION &amp; GRASSMERE LANE ROW (CMC), BLK A, LOT 1</t>
  </si>
  <si>
    <t>1920</t>
  </si>
  <si>
    <t>GRASSMERE</t>
  </si>
  <si>
    <t>LN</t>
  </si>
  <si>
    <t>1920 GRASSMERE LN _x000D_
MCKINNEY, TX 75071</t>
  </si>
  <si>
    <t>20180918001171700</t>
  </si>
  <si>
    <t>B1</t>
  </si>
  <si>
    <t>MA3</t>
  </si>
  <si>
    <t>MFU</t>
  </si>
  <si>
    <t>R-6205-000-0030-1</t>
  </si>
  <si>
    <t>{77D7695A-D587-4C39-90E0-0A9DB3E7E8AB}</t>
  </si>
  <si>
    <t>BILLINGSLEY 380 NORTH LTD</t>
  </si>
  <si>
    <t>ABS A0205 D M CRUTCHFIELD SURVEY, TRACT 3, 104.496 ACRES</t>
  </si>
  <si>
    <t>20140109000025020</t>
  </si>
  <si>
    <t>R-6371-000-1220-1</t>
  </si>
  <si>
    <t>{C7DA52EA-9F79-468F-B56B-7ED4291A9862}</t>
  </si>
  <si>
    <t>122</t>
  </si>
  <si>
    <t>ABS A0371 MEREDITH HART SURVEY, TRACT 122, 5.462 ACRES</t>
  </si>
  <si>
    <t>R-0971-000-0020-1</t>
  </si>
  <si>
    <t>{412E631E-5E8D-41C1-BC7F-68DE1F315C1B}</t>
  </si>
  <si>
    <t>JENKINS RONALD K ET UX</t>
  </si>
  <si>
    <t>5 WHITTIER DR</t>
  </si>
  <si>
    <t>FRIENDSWOOD</t>
  </si>
  <si>
    <t>77546-4021</t>
  </si>
  <si>
    <t>S0971</t>
  </si>
  <si>
    <t>0816</t>
  </si>
  <si>
    <t>BARR W ESTATES (GCN)</t>
  </si>
  <si>
    <t>BARR W ESTATES (GCN), LOT 2</t>
  </si>
  <si>
    <t>4053</t>
  </si>
  <si>
    <t>4053 AKELA WAY _x000D_
MCKINNEY, TX 75071</t>
  </si>
  <si>
    <t>13400351</t>
  </si>
  <si>
    <t>OT</t>
  </si>
  <si>
    <t>RV6P</t>
  </si>
  <si>
    <t>R-0849-002-0050-1</t>
  </si>
  <si>
    <t>{D5079AF0-0C6E-4C69-A3E9-D5F382FFDE76}</t>
  </si>
  <si>
    <t>BOMAC MCKINNEY INVESTMENTS LLC</t>
  </si>
  <si>
    <t>450 N KIMBALL AVE</t>
  </si>
  <si>
    <t>SOUTHLAKE</t>
  </si>
  <si>
    <t>76092-6641</t>
  </si>
  <si>
    <t>WALNUT GROVE (GCN), BLK 2, LOT 5</t>
  </si>
  <si>
    <t>2069</t>
  </si>
  <si>
    <t>COUNTY ROAD 852</t>
  </si>
  <si>
    <t>2069 COUNTY ROAD 852 _x000D_
MCKINNEY, TX 75071</t>
  </si>
  <si>
    <t>20171214001650190</t>
  </si>
  <si>
    <t>R-0849-003-0110-1</t>
  </si>
  <si>
    <t>{D194965F-400B-404B-A7B6-9EEC94B8863E}</t>
  </si>
  <si>
    <t>WALNUT GROVE (GCN), BLK 3, LOT 11</t>
  </si>
  <si>
    <t>R-6371-001-1030-1</t>
  </si>
  <si>
    <t>{D97A3432-882D-4F22-9D2D-0BF3611824AA}</t>
  </si>
  <si>
    <t>HOWELL EDDIE P &amp; GAILYN A</t>
  </si>
  <si>
    <t>PO BOX 88</t>
  </si>
  <si>
    <t>WESTON</t>
  </si>
  <si>
    <t>75097-0088</t>
  </si>
  <si>
    <t>C0371-1</t>
  </si>
  <si>
    <t>103</t>
  </si>
  <si>
    <t>ABS A0371 MEREDITH HART SURVEY, SHEET 1, TRACT 103, 16.5 ACRES</t>
  </si>
  <si>
    <t>R-1285-000-0140-1</t>
  </si>
  <si>
    <t>{13377886-81D0-42CD-B316-57249BED75BA}</t>
  </si>
  <si>
    <t>14A</t>
  </si>
  <si>
    <t>BLOOMDALE FARMS (CPR), LOT 14A</t>
  </si>
  <si>
    <t>98-</t>
  </si>
  <si>
    <t>0003717</t>
  </si>
  <si>
    <t>R-6205-000-0190-1</t>
  </si>
  <si>
    <t>{DAD6A45D-253C-4A55-93A9-8FE63B43DECE}</t>
  </si>
  <si>
    <t>LOUGHRIDGE REGINA ETAL</t>
  </si>
  <si>
    <t>6669 COUNTY ROAD 161</t>
  </si>
  <si>
    <t>75071-8233</t>
  </si>
  <si>
    <t>19</t>
  </si>
  <si>
    <t>ABS A0205 D M CRUTCHFIELD SURVEY, TRACT 19, 5.051 ACRES</t>
  </si>
  <si>
    <t>99-0044484</t>
  </si>
  <si>
    <t>R-6322-000-0070-1</t>
  </si>
  <si>
    <t>{2E1038D5-6B5E-4428-B1DD-8E14E0C897C7}</t>
  </si>
  <si>
    <t>ABS A0322 J M FELAND SURVEY, TRACT 7, 1.919 ACRES</t>
  </si>
  <si>
    <t>R-9460-00C-00C1-1</t>
  </si>
  <si>
    <t>18991230</t>
  </si>
  <si>
    <t>{5074AF28-41DE-4B78-9B4C-721466EEBA3A}</t>
  </si>
  <si>
    <t>TUCKER HILL #1A HOMEOWNERS ASSOCIATION</t>
  </si>
  <si>
    <t>C/O RTI COMMUNITY MANAGEMENT ASSOC, INC.</t>
  </si>
  <si>
    <t>1800 PRESTON PARK BLVD STE 101</t>
  </si>
  <si>
    <t>75093-5198</t>
  </si>
  <si>
    <t>S9460</t>
  </si>
  <si>
    <t>9460</t>
  </si>
  <si>
    <t>TUCKER HILL PHASE 1A (CMC)</t>
  </si>
  <si>
    <t>C</t>
  </si>
  <si>
    <t>C-1</t>
  </si>
  <si>
    <t>TUCKER HILL PHASE 1A (CMC), BLK C, LOT C-1; COMMON AREA</t>
  </si>
  <si>
    <t>FLEETWOOD</t>
  </si>
  <si>
    <t>ST</t>
  </si>
  <si>
    <t>FLEETWOOD ST _x000D_
MCKINNEY, TX 75071</t>
  </si>
  <si>
    <t>2007</t>
  </si>
  <si>
    <t>536-537</t>
  </si>
  <si>
    <t>R-6948-000-0010-1</t>
  </si>
  <si>
    <t>{818FCB76-E18B-4F73-91DF-C2318B89B079}</t>
  </si>
  <si>
    <t>RELIABLE TEP PARTNERS LLC</t>
  </si>
  <si>
    <t>2504 LOFTSMOOR LN</t>
  </si>
  <si>
    <t>75025-4823</t>
  </si>
  <si>
    <t>A0948</t>
  </si>
  <si>
    <t>C0948</t>
  </si>
  <si>
    <t>I C WILLIAMSON SURVEY</t>
  </si>
  <si>
    <t>ABS A0948 I C WILLIAMSON SURVEY, TRACT 1, 15.145 ACRES</t>
  </si>
  <si>
    <t>W US HWY 380 _x000D_
TX</t>
  </si>
  <si>
    <t>20141210001340920</t>
  </si>
  <si>
    <t>R-10603-00A-00A2-1</t>
  </si>
  <si>
    <t>{85E9536F-19DA-4795-9EEB-B6BFEEF45F0B}</t>
  </si>
  <si>
    <t>PARCEL 1707 HOMEOWNERS ASSOCIATION</t>
  </si>
  <si>
    <t>DBA 206 MCKINNEY LLC</t>
  </si>
  <si>
    <t>1221 N INTERSTATE 35E STE 112</t>
  </si>
  <si>
    <t>75006-3806</t>
  </si>
  <si>
    <t>S10603</t>
  </si>
  <si>
    <t>10603</t>
  </si>
  <si>
    <t>PARCEL 1707 (CMC)</t>
  </si>
  <si>
    <t>A-2</t>
  </si>
  <si>
    <t>PARCEL 1707 (CMC), BLK A, LOT A-2; COMMON AREA LANDSCAPE &amp; SCREENING</t>
  </si>
  <si>
    <t>COMMON AREA LANDSCAPE &amp; SCREENING</t>
  </si>
  <si>
    <t>2014</t>
  </si>
  <si>
    <t>388</t>
  </si>
  <si>
    <t>20140801010002440</t>
  </si>
  <si>
    <t>R-0786-000-012B-1</t>
  </si>
  <si>
    <t>{D06DAC0E-1C81-47EF-AB36-12AADC647208}</t>
  </si>
  <si>
    <t>12B &amp; 13B</t>
  </si>
  <si>
    <t>LEWIS ADDITION (CMC), LOT 12B &amp; 13B</t>
  </si>
  <si>
    <t>W UNIVERSITY DR _x000D_
MCKINNEY, TX</t>
  </si>
  <si>
    <t>20111026001149950</t>
  </si>
  <si>
    <t>SP</t>
  </si>
  <si>
    <t>J1</t>
  </si>
  <si>
    <t>R-6411-000-0050-1</t>
  </si>
  <si>
    <t>{224BFAAB-7FA5-4A31-8CA4-356A75033DA2}</t>
  </si>
  <si>
    <t>310 PROSPER LP</t>
  </si>
  <si>
    <t>5850 GRANITE PKWY STE 100</t>
  </si>
  <si>
    <t>75024-0043</t>
  </si>
  <si>
    <t>A0411</t>
  </si>
  <si>
    <t>C0411</t>
  </si>
  <si>
    <t>JEREMIAH HORN SURVEY</t>
  </si>
  <si>
    <t>ABS A0411 JEREMIAH HORN SURVEY, TRACT 5, 146.609 ACRES</t>
  </si>
  <si>
    <t>W UNIVERSITY DR _x000D_
PROSPER, TX 75078</t>
  </si>
  <si>
    <t>5823</t>
  </si>
  <si>
    <t>3462</t>
  </si>
  <si>
    <t>0184156</t>
  </si>
  <si>
    <t>R-6911-000-0150-1</t>
  </si>
  <si>
    <t>{7A930DE7-A68F-42D6-A5C8-A3AC167B5CB0}</t>
  </si>
  <si>
    <t>TIMBER CREEK PROPERTIES LLC</t>
  </si>
  <si>
    <t>ATTN: REAL ESTATE TAX DEPT</t>
  </si>
  <si>
    <t>FORESTAR (USA) REAL ESTATE GROUP, INC</t>
  </si>
  <si>
    <t>10700 PECAN PARK BLVD STE 150</t>
  </si>
  <si>
    <t>AUSTIN</t>
  </si>
  <si>
    <t>78750-1416</t>
  </si>
  <si>
    <t>A0911</t>
  </si>
  <si>
    <t>C0911</t>
  </si>
  <si>
    <t>WILLIAM B TUCKER SURVEY</t>
  </si>
  <si>
    <t>ABS A0911 WILLIAM B TUCKER SURVEY, TRACT 15, 62.8516 ACRES</t>
  </si>
  <si>
    <t>20080904001073680</t>
  </si>
  <si>
    <t>R-9615-00A-0070-1</t>
  </si>
  <si>
    <t>{727D1355-3084-4C03-930F-EA2E3001328F}</t>
  </si>
  <si>
    <t>FIREBRAND PROPERTIES LP</t>
  </si>
  <si>
    <t>BURGER KING</t>
  </si>
  <si>
    <t>4055 VALLEY VIEW LN STE 500</t>
  </si>
  <si>
    <t>75244-5048</t>
  </si>
  <si>
    <t>9615-1-6</t>
  </si>
  <si>
    <t>PROSPER PLAZA (CPR), BLK A, LOT 7</t>
  </si>
  <si>
    <t>4355</t>
  </si>
  <si>
    <t>4355 E UNIVERSITY DR _x000D_
PROSPER, TX 75078</t>
  </si>
  <si>
    <t>20131003001384780</t>
  </si>
  <si>
    <t>CNRET.FF</t>
  </si>
  <si>
    <t>FF4</t>
  </si>
  <si>
    <t>FFR</t>
  </si>
  <si>
    <t>R-6907-000-0010-1</t>
  </si>
  <si>
    <t>{ADA1D83E-B4EE-41C5-90F1-65800B3328E1}</t>
  </si>
  <si>
    <t>CADG ERWIN FARMS LLC</t>
  </si>
  <si>
    <t>1800 VALLEY VIEW LN STE 300</t>
  </si>
  <si>
    <t>75234-8945</t>
  </si>
  <si>
    <t>A0907</t>
  </si>
  <si>
    <t>C0907</t>
  </si>
  <si>
    <t>HENRY H TUCKER SURVEY</t>
  </si>
  <si>
    <t>ABS A0907 HENRY H TUCKER SURVEY, TRACT 1, 87.923 ACRES</t>
  </si>
  <si>
    <t>3533</t>
  </si>
  <si>
    <t>3533 COUNTY ROAD 164 _x000D_
MCKINNEY, TX 75071</t>
  </si>
  <si>
    <t>20170223000236820</t>
  </si>
  <si>
    <t>A0970</t>
  </si>
  <si>
    <t>R-9615-00A-005R-1</t>
  </si>
  <si>
    <t>{F4AA8CEC-0EB1-4964-A2AE-6DED5903F85B}</t>
  </si>
  <si>
    <t>LOWE'S HOME CENTERS LLC</t>
  </si>
  <si>
    <t>LOWES HOME CENTER</t>
  </si>
  <si>
    <t>1000 LOWES BLVD</t>
  </si>
  <si>
    <t>MOORESVILLE</t>
  </si>
  <si>
    <t>NC</t>
  </si>
  <si>
    <t>28117-8520</t>
  </si>
  <si>
    <t>9615-1-9</t>
  </si>
  <si>
    <t>5R</t>
  </si>
  <si>
    <t>PROSPER PLAZA (CPR), BLK A, LOT 5R; (REPLAT)</t>
  </si>
  <si>
    <t>(REPLAT)</t>
  </si>
  <si>
    <t>4301</t>
  </si>
  <si>
    <t>4301 E UNIVERSITY DR _x000D_
PROSPER, TX 75078</t>
  </si>
  <si>
    <t>20160129000105750</t>
  </si>
  <si>
    <t>DES.A</t>
  </si>
  <si>
    <t>DI2</t>
  </si>
  <si>
    <t>DIS</t>
  </si>
  <si>
    <t>R-6995-000-0140-1</t>
  </si>
  <si>
    <t>{DF3E5C88-9FEF-4ACB-A2D9-59C38AC751E9}</t>
  </si>
  <si>
    <t>BRACKEEN PAUL B</t>
  </si>
  <si>
    <t>BRACKEEN TRAILER SALES</t>
  </si>
  <si>
    <t>8734 W UNIVERSITY DR</t>
  </si>
  <si>
    <t>75071-7826</t>
  </si>
  <si>
    <t>A0995</t>
  </si>
  <si>
    <t>C0995</t>
  </si>
  <si>
    <t>B P WORLEY SURVEY</t>
  </si>
  <si>
    <t>14</t>
  </si>
  <si>
    <t>ABS A0995 B P WORLEY SURVEY, TRACT 14, .9412 ACRES</t>
  </si>
  <si>
    <t>8734</t>
  </si>
  <si>
    <t>8734 W UNIVERSITY DR _x000D_
MCKINNEY, TX 75071</t>
  </si>
  <si>
    <t>FSR.C</t>
  </si>
  <si>
    <t>GC3</t>
  </si>
  <si>
    <t>FSR</t>
  </si>
  <si>
    <t>R-1408-001-0020-1</t>
  </si>
  <si>
    <t>{2DF924FD-995E-4998-AAF1-11DDDD35317F}</t>
  </si>
  <si>
    <t>MCCRORY VERONICA &amp; ERIC D</t>
  </si>
  <si>
    <t>13807 ROSEWOOD DR</t>
  </si>
  <si>
    <t>WOODBRIDGE</t>
  </si>
  <si>
    <t>22193-3836</t>
  </si>
  <si>
    <t>RED BUD ESTATES PHASE II (CFR), BLK A, LOT 2</t>
  </si>
  <si>
    <t>14155</t>
  </si>
  <si>
    <t>14155 N RED OAK CIR _x000D_
MCKINNEY, TX 75071</t>
  </si>
  <si>
    <t>20090714000881600</t>
  </si>
  <si>
    <t>R-6087-000-0060-1</t>
  </si>
  <si>
    <t>{65030C23-A8DC-4B05-9A2E-78068B640AB8}</t>
  </si>
  <si>
    <t>BRINKMANN RANCHES OF COLLIN CO LP</t>
  </si>
  <si>
    <t>4099 MCEWEN RD STE 375</t>
  </si>
  <si>
    <t>75244-5009</t>
  </si>
  <si>
    <t>ABS A0087 W W BUTLER SURVEY, TRACT 6, 47.4695 ACRES</t>
  </si>
  <si>
    <t>4889</t>
  </si>
  <si>
    <t>4889 COUNTY ROAD 164 _x000D_
MCKINNEY, TX 75071</t>
  </si>
  <si>
    <t>6067</t>
  </si>
  <si>
    <t>1320</t>
  </si>
  <si>
    <t>176478</t>
  </si>
  <si>
    <t>R-6371-001-0920-1</t>
  </si>
  <si>
    <t>{47057CBB-1546-4DAC-962E-9F987B57D3C4}</t>
  </si>
  <si>
    <t>MCKINNEY RANCH LTD</t>
  </si>
  <si>
    <t>11520 N CENTRAL EXPY STE 138</t>
  </si>
  <si>
    <t>75243-6672</t>
  </si>
  <si>
    <t>92</t>
  </si>
  <si>
    <t>ABS A0371 MEREDITH HART SURVEY, SHEET 1, TRACT 92, 3.0 ACRES</t>
  </si>
  <si>
    <t>5764</t>
  </si>
  <si>
    <t>COUNTY ROAD 201</t>
  </si>
  <si>
    <t>5764 COUNTY ROAD 201 _x000D_
MCKINNEY, TX 75071</t>
  </si>
  <si>
    <t>765560</t>
  </si>
  <si>
    <t>SMCV45</t>
  </si>
  <si>
    <t>RV4P</t>
  </si>
  <si>
    <t>R-6020-000-0060-1</t>
  </si>
  <si>
    <t>{906D2B75-F24B-4EF7-B192-14A6379E433B}</t>
  </si>
  <si>
    <t>ABS A0020 MEREDAY ASHLOCK SURVEY, TRACT 6, 10.5669 ACRES</t>
  </si>
  <si>
    <t>R-0786-000-0150-1</t>
  </si>
  <si>
    <t>{5AA5D0DC-DAC9-485B-A202-585C08A4A7BE}</t>
  </si>
  <si>
    <t>POGUE JACK</t>
  </si>
  <si>
    <t>2000 MCKINNEY AVE STE 975</t>
  </si>
  <si>
    <t>75201-2084</t>
  </si>
  <si>
    <t>15-16-17A</t>
  </si>
  <si>
    <t>LEWIS ADDITION (CMC), LOT 15-16-17A</t>
  </si>
  <si>
    <t>7760</t>
  </si>
  <si>
    <t>7760 W UNIVERSITY DR _x000D_
MCKINNEY, TX 75071</t>
  </si>
  <si>
    <t>21600894</t>
  </si>
  <si>
    <t>R-0849-001-001C-1</t>
  </si>
  <si>
    <t>{E016FA2E-744E-44D9-A871-9B99887826C9}</t>
  </si>
  <si>
    <t>PO BOX 96011</t>
  </si>
  <si>
    <t>76092-0111</t>
  </si>
  <si>
    <t>1C</t>
  </si>
  <si>
    <t>WALNUT GROVE (GCN), BLK 1, LOT 1C</t>
  </si>
  <si>
    <t>COUNTY ROAD 852 _x000D_
MCKINNEY, TX 75071</t>
  </si>
  <si>
    <t>20171214001650180</t>
  </si>
  <si>
    <t>R-6371-001-0900-1</t>
  </si>
  <si>
    <t>{12834EFB-A668-4282-8D09-32576443A1A6}</t>
  </si>
  <si>
    <t>MAC TMK LP</t>
  </si>
  <si>
    <t>2600 ELDORADO PKWY STE 115</t>
  </si>
  <si>
    <t>75070-7517</t>
  </si>
  <si>
    <t>90</t>
  </si>
  <si>
    <t>ABS A0371 MEREDITH HART SURVEY, SHEET 1, TRACT 90, 23.09 ACRES</t>
  </si>
  <si>
    <t>COUNTY ROAD 201 _x000D_
MCKINNEY, TX 75071</t>
  </si>
  <si>
    <t>20060526000719840</t>
  </si>
  <si>
    <t>D1NP</t>
  </si>
  <si>
    <t>R-6907-000-0110-1</t>
  </si>
  <si>
    <t>{F7577A1A-DD6E-4602-A1CB-F13C2055E269}</t>
  </si>
  <si>
    <t>ABS A0907 HENRY H TUCKER SURVEY, TRACT 11, 7.2623 ACRES</t>
  </si>
  <si>
    <t>R-1285-000-0101-1</t>
  </si>
  <si>
    <t>{2EE08041-E6A2-4B42-B289-07C047A20E43}</t>
  </si>
  <si>
    <t>REYES CESAR &amp;</t>
  </si>
  <si>
    <t>RENEE REYES</t>
  </si>
  <si>
    <t>26 COFFEE CIR</t>
  </si>
  <si>
    <t>POTTSBORO</t>
  </si>
  <si>
    <t>75076-3123</t>
  </si>
  <si>
    <t>10-1</t>
  </si>
  <si>
    <t>BLOOMDALE FARMS (CPR), LOT 10-1</t>
  </si>
  <si>
    <t>20180618000747470</t>
  </si>
  <si>
    <t>10-9</t>
  </si>
  <si>
    <t>R-6322-000-0050-1</t>
  </si>
  <si>
    <t>{2D7CA38F-660A-44CA-91EA-D2448B213321}</t>
  </si>
  <si>
    <t>HIXON FAMILY PARTNERSHIP LTD</t>
  </si>
  <si>
    <t>PO BOX 172</t>
  </si>
  <si>
    <t>MELISSA</t>
  </si>
  <si>
    <t>75454-0172</t>
  </si>
  <si>
    <t>ABS A0322 J M FELAND SURVEY, TRACT 5, 15.19 ACRES</t>
  </si>
  <si>
    <t>01-0159314</t>
  </si>
  <si>
    <t>5063-4065</t>
  </si>
  <si>
    <t>R-6322-000-0060-1</t>
  </si>
  <si>
    <t>{E326ECC8-76CA-41B8-BFFF-A2E46E481556}</t>
  </si>
  <si>
    <t>ABS A0322 J M FELAND SURVEY, TRACT 6, 7.409 ACRES</t>
  </si>
  <si>
    <t>R-0786-000-0010-1</t>
  </si>
  <si>
    <t>{CA54E7FC-A05E-4EB6-94DB-B1C6CCF8A4E8}</t>
  </si>
  <si>
    <t>M380 LAND INVESTORS LLC</t>
  </si>
  <si>
    <t>C/O BILLINGSLEY COMPANY</t>
  </si>
  <si>
    <t>1 &amp; OL 1</t>
  </si>
  <si>
    <t>LEWIS ADDITION (CMC), LOT 1 &amp; OL 1</t>
  </si>
  <si>
    <t>20140321000266610</t>
  </si>
  <si>
    <t>R-0849-001-003C-1</t>
  </si>
  <si>
    <t>{F58BE35E-FD5D-4039-B6EC-80C8F1A3CFFD}</t>
  </si>
  <si>
    <t>3C</t>
  </si>
  <si>
    <t>WALNUT GROVE (GCN), BLK 1, LOT 3C</t>
  </si>
  <si>
    <t>20171214001650200</t>
  </si>
  <si>
    <t>R-6220-001-0359-1</t>
  </si>
  <si>
    <t>{59518278-3231-4369-9BFB-23DB5F5B3992}</t>
  </si>
  <si>
    <t>STORY FAMILY TRUST U/T/A</t>
  </si>
  <si>
    <t>10753 W UNIVERSITY DR</t>
  </si>
  <si>
    <t>75071-6014</t>
  </si>
  <si>
    <t>35-9</t>
  </si>
  <si>
    <t>ABS A0220 CHARLES CARTER SURVEY, SHEET 1, TRACT 35-9, 6.938 ACRES</t>
  </si>
  <si>
    <t>10753</t>
  </si>
  <si>
    <t>10753 W UNIVERSITY DR _x000D_
MCKINNEY, TX 75071</t>
  </si>
  <si>
    <t>20150702000816610</t>
  </si>
  <si>
    <t>E3</t>
  </si>
  <si>
    <t>R-6205-000-0170-1</t>
  </si>
  <si>
    <t>{DAB6438C-6559-48D3-81BE-6835E0A92206}</t>
  </si>
  <si>
    <t>CLYDE HAROLD E &amp; TAMLYNN J</t>
  </si>
  <si>
    <t>6919 COUNTY ROAD 123</t>
  </si>
  <si>
    <t>75071-8205</t>
  </si>
  <si>
    <t>17</t>
  </si>
  <si>
    <t>ABS A0205 D M CRUTCHFIELD SURVEY, TRACT 17, 4.673 ACRES</t>
  </si>
  <si>
    <t>6919</t>
  </si>
  <si>
    <t>6919 COUNTY ROAD 123 _x000D_
MCKINNEY, TX 75071</t>
  </si>
  <si>
    <t>20150604000663560</t>
  </si>
  <si>
    <t>R-6907-000-0130-1</t>
  </si>
  <si>
    <t>{1C80423D-AF12-4126-A749-5BFED61AC07E}</t>
  </si>
  <si>
    <t>ABS A0907 HENRY H TUCKER SURVEY, TRACT 13, 1.1138 ACRES</t>
  </si>
  <si>
    <t>R-6220-001-0610-1</t>
  </si>
  <si>
    <t>{72801C82-2447-43A2-9AEC-C2122F6DFBBE}</t>
  </si>
  <si>
    <t>PHIPPS J B</t>
  </si>
  <si>
    <t>1865 PRIVATE ROAD 5312</t>
  </si>
  <si>
    <t>75071-6202</t>
  </si>
  <si>
    <t>61</t>
  </si>
  <si>
    <t>ABS A0220 CHARLES CARTER SURVEY, SHEET 1, TRACT 61, 12.414 ACRES</t>
  </si>
  <si>
    <t>1865</t>
  </si>
  <si>
    <t>PRIVATE ROAD 5312</t>
  </si>
  <si>
    <t>1865 PRIVATE ROAD 5312 _x000D_
MCKINNEY, TX 75071</t>
  </si>
  <si>
    <t>97-</t>
  </si>
  <si>
    <t>0093080</t>
  </si>
  <si>
    <t>NPRF10</t>
  </si>
  <si>
    <t>RF11</t>
  </si>
  <si>
    <t>R-6220-001-0660-1</t>
  </si>
  <si>
    <t>{3F33D0F4-9B30-4736-A1A4-9BEA38DE0049}</t>
  </si>
  <si>
    <t>UH STORAGE (DE) LP</t>
  </si>
  <si>
    <t>U-HAUL SELF STORAGE</t>
  </si>
  <si>
    <t>ATTN: TAX DEPT</t>
  </si>
  <si>
    <t>PO BOX 29046</t>
  </si>
  <si>
    <t>85038-9046</t>
  </si>
  <si>
    <t>66</t>
  </si>
  <si>
    <t>ABS A0220 CHARLES CARTER SURVEY, SHEET 1, TRACT 66, 5.4 ACRES</t>
  </si>
  <si>
    <t>10061</t>
  </si>
  <si>
    <t>10061 W UNIVERSITY DR _x000D_
MCKINNEY, TX 75071</t>
  </si>
  <si>
    <t>SSF-3CC</t>
  </si>
  <si>
    <t>WM4</t>
  </si>
  <si>
    <t>SSF</t>
  </si>
  <si>
    <t>R-6371-001-0950-1</t>
  </si>
  <si>
    <t>{BD6EE71F-FCB7-4226-85B5-F904748119B9}</t>
  </si>
  <si>
    <t>95</t>
  </si>
  <si>
    <t>ABS A0371 MEREDITH HART SURVEY, SHEET 1, TRACT 95, 49.48 ACRES</t>
  </si>
  <si>
    <t>5378</t>
  </si>
  <si>
    <t>5378 COUNTY ROAD 201 _x000D_
MCKINNEY, TX 75071</t>
  </si>
  <si>
    <t>RF9</t>
  </si>
  <si>
    <t>R-6204-000-0150-1</t>
  </si>
  <si>
    <t>{122D5A35-344C-4B08-BDCC-9C320F8735BE}</t>
  </si>
  <si>
    <t>ABS A0204 GEORGE CRUTCHFIELD SURVEY, TRACT 15, 24.77 ACRES</t>
  </si>
  <si>
    <t>PE3</t>
  </si>
  <si>
    <t>R-6020-000-0220-1</t>
  </si>
  <si>
    <t>{19AD1D8A-787B-4139-B443-68D9BC38F71E}</t>
  </si>
  <si>
    <t>HUNTER 38042 LP</t>
  </si>
  <si>
    <t>ATTN: SCOTT ROHRMAN</t>
  </si>
  <si>
    <t>3890 W NORTHWEST HWY STE 100</t>
  </si>
  <si>
    <t>75220-5137</t>
  </si>
  <si>
    <t>ABS A0020 MEREDAY ASHLOCK SURVEY, TRACT 22, 7.952 ACRES</t>
  </si>
  <si>
    <t>7070</t>
  </si>
  <si>
    <t>7070 W UNIVERSITY DR _x000D_
MCKINNEY, TX 75071</t>
  </si>
  <si>
    <t>1252100</t>
  </si>
  <si>
    <t>R-10328-00A-00A1-1</t>
  </si>
  <si>
    <t>{65AA2F06-4FF0-437D-82E3-2E1863E9732B}</t>
  </si>
  <si>
    <t>PRESTWYCK HOMEOWNERS ASSOCIATION INC</t>
  </si>
  <si>
    <t>C/O ESSEX HOA MANAGEMENT</t>
  </si>
  <si>
    <t>1512 CRESCENT DR</t>
  </si>
  <si>
    <t>75006-3618</t>
  </si>
  <si>
    <t>S10328</t>
  </si>
  <si>
    <t>10328</t>
  </si>
  <si>
    <t>PARCEL 1708 (CMC)</t>
  </si>
  <si>
    <t>A-1</t>
  </si>
  <si>
    <t>PARCEL 1708 (CMC), BLK A, LOT A-1; COMMON AREA</t>
  </si>
  <si>
    <t>20170628000846320</t>
  </si>
  <si>
    <t>R-6838-000-0320-1</t>
  </si>
  <si>
    <t>{C359019D-E983-4889-8137-96C3CD6DA464}</t>
  </si>
  <si>
    <t>LEWIS CHARLES &amp; AMELIA</t>
  </si>
  <si>
    <t>32</t>
  </si>
  <si>
    <t>ABS A0838 JOEL F STEWART SURVEY, TRACT 32, 6.33 ACRES</t>
  </si>
  <si>
    <t>4177</t>
  </si>
  <si>
    <t>LINEHAN</t>
  </si>
  <si>
    <t>4177 LINEHAN LN _x000D_
MCKINNEY, TX 75071</t>
  </si>
  <si>
    <t>5880</t>
  </si>
  <si>
    <t>1511</t>
  </si>
  <si>
    <t>0034883</t>
  </si>
  <si>
    <t>RF5</t>
  </si>
  <si>
    <t>R-8078-00A-00A1-1</t>
  </si>
  <si>
    <t>{47AD94CA-9764-44C5-B4BA-B21E3B95D32A}</t>
  </si>
  <si>
    <t>STONEBRIDGE RANCH COMMUNITY ASSOCIATION INC</t>
  </si>
  <si>
    <t>6201 VIRGINIA PKWY</t>
  </si>
  <si>
    <t>75071-5505</t>
  </si>
  <si>
    <t>S8078</t>
  </si>
  <si>
    <t>8078</t>
  </si>
  <si>
    <t>BUFFER PARK (CMC)</t>
  </si>
  <si>
    <t>BUFFER PARK (CMC), BLK A, LOT A-1; COMMON AREA/OPEN SPACE</t>
  </si>
  <si>
    <t>COMMON AREA/OPEN SPACE</t>
  </si>
  <si>
    <t>US HWY 380 _x000D_
MCKINNEY, TX 75070</t>
  </si>
  <si>
    <t>20080326000354480</t>
  </si>
  <si>
    <t>R-6769-000-0220-1</t>
  </si>
  <si>
    <t>{2B1F0125-7225-40D2-A468-CC5B53452FDE}</t>
  </si>
  <si>
    <t>ABS A0769 WILLIAM V RICE SURVEY, TRACT 22, 73.463 ACRES</t>
  </si>
  <si>
    <t>2772</t>
  </si>
  <si>
    <t>2772 COUNTY ROAD 164 _x000D_
MCKINNEY, TX 75071</t>
  </si>
  <si>
    <t>R-6948-000-0020-1</t>
  </si>
  <si>
    <t>{F32D3F91-4B8B-4E9D-A3D8-4545C5EA23C7}</t>
  </si>
  <si>
    <t>55 PROSPER LP</t>
  </si>
  <si>
    <t>ABS A0948 I C WILLIAMSON SURVEY, TRACT 2, 135.2104 ACRES</t>
  </si>
  <si>
    <t>US HWY 380 _x000D_
PROSPER, TX 75078</t>
  </si>
  <si>
    <t>20120111000035080</t>
  </si>
  <si>
    <t>LNC</t>
  </si>
  <si>
    <t>R-9615-00A-0010-1</t>
  </si>
  <si>
    <t>{EAB84F99-B87D-4F5F-BA57-9435ACFE948F}</t>
  </si>
  <si>
    <t>ROSEBRIAR PROSPER PLAZA LP</t>
  </si>
  <si>
    <t>TACO BUENO</t>
  </si>
  <si>
    <t>PO BOX 541208</t>
  </si>
  <si>
    <t>75354-1208</t>
  </si>
  <si>
    <t>9615-1-5</t>
  </si>
  <si>
    <t>PROSPER PLAZA (CPR), BLK A, LOT 1; REVISED</t>
  </si>
  <si>
    <t>4385</t>
  </si>
  <si>
    <t>4385 E UNIVERSITY DR _x000D_
PROSPER, TX 75078</t>
  </si>
  <si>
    <t>2013</t>
  </si>
  <si>
    <t>462</t>
  </si>
  <si>
    <t>20131014010002990</t>
  </si>
  <si>
    <t>R-9615-00A-0040-1</t>
  </si>
  <si>
    <t>{0F52E088-8E0B-4633-B87C-6EFDEB722382}</t>
  </si>
  <si>
    <t>PROSPER DETENTION LLC</t>
  </si>
  <si>
    <t>ATTN: ROBERT DORAZIL</t>
  </si>
  <si>
    <t>7001 PRESTON RD STE 500</t>
  </si>
  <si>
    <t>75205-1175</t>
  </si>
  <si>
    <t>9615-1-8</t>
  </si>
  <si>
    <t>PROSPER PLAZA (CPR), BLK A, LOT 4; (REVISED)</t>
  </si>
  <si>
    <t>(REVISED)</t>
  </si>
  <si>
    <t>4201</t>
  </si>
  <si>
    <t>4201 E UNIVERSITY DR _x000D_
PROSPER, TX 75078</t>
  </si>
  <si>
    <t>20160527000664250</t>
  </si>
  <si>
    <t>R-1285-000-012R-1</t>
  </si>
  <si>
    <t>{AC68E798-442B-43F1-BA03-EFD64937393B}</t>
  </si>
  <si>
    <t>VOIGT KEVIN</t>
  </si>
  <si>
    <t>6290 COUNTY ROAD 123</t>
  </si>
  <si>
    <t>1800-1-1</t>
  </si>
  <si>
    <t>12R</t>
  </si>
  <si>
    <t>BLOOMDALE FARMS (CPR), LOT 12R; REPLAT</t>
  </si>
  <si>
    <t>6290</t>
  </si>
  <si>
    <t>6290 COUNTY ROAD 123 _x000D_
MCKINNEY, TX 75071</t>
  </si>
  <si>
    <t>20150317000291310</t>
  </si>
  <si>
    <t>12</t>
  </si>
  <si>
    <t>R-6211-000-0130-1</t>
  </si>
  <si>
    <t>{4706329C-0A7A-46CD-94AF-B7970959CA1B}</t>
  </si>
  <si>
    <t>C/O ROBERT G BUCHANAN ESQ</t>
  </si>
  <si>
    <t>ABS A0211 TARLTON CUNIS SURVEY, TRACT 13, 126.718 ACRES</t>
  </si>
  <si>
    <t>4366</t>
  </si>
  <si>
    <t>4366 COUNTY ROAD 164 _x000D_
MCKINNEY, TX 75071</t>
  </si>
  <si>
    <t>20140212000134010</t>
  </si>
  <si>
    <t>SMCV8-10+</t>
  </si>
  <si>
    <t>R-11288-000-R002-1</t>
  </si>
  <si>
    <t>{495CE956-2F96-48CA-A0DA-EAA04EA2D43D}</t>
  </si>
  <si>
    <t>COUNTY OF COLLIN</t>
  </si>
  <si>
    <t>825 N MCDONALD ST STE 145</t>
  </si>
  <si>
    <t>75069-2178</t>
  </si>
  <si>
    <t>S11288</t>
  </si>
  <si>
    <t>11288</t>
  </si>
  <si>
    <t>BLOOMRIDGE ADDITION PHASE I (GCN)</t>
  </si>
  <si>
    <t>R002</t>
  </si>
  <si>
    <t>BLOOMRIDGE ADDITION PHASE I (GCN), LOT R002; ROW)</t>
  </si>
  <si>
    <t>ROW)</t>
  </si>
  <si>
    <t>BANEBERRY</t>
  </si>
  <si>
    <t>BANEBERRY LN _x000D_
MCKINNEY, TX 75071</t>
  </si>
  <si>
    <t>2017</t>
  </si>
  <si>
    <t>442</t>
  </si>
  <si>
    <t>20170609010002760</t>
  </si>
  <si>
    <t>EX3</t>
  </si>
  <si>
    <t>39</t>
  </si>
  <si>
    <t>R-0971-000-0010-1</t>
  </si>
  <si>
    <t>{334CBC89-475F-4116-8708-E4917F8D7EB7}</t>
  </si>
  <si>
    <t>CHACON FRANCISCO</t>
  </si>
  <si>
    <t>413 HANBEE ST</t>
  </si>
  <si>
    <t>RICHARDSON</t>
  </si>
  <si>
    <t>75080-4509</t>
  </si>
  <si>
    <t>BARR W ESTATES (GCN), LOT 1</t>
  </si>
  <si>
    <t>4023</t>
  </si>
  <si>
    <t>4023 AKELA WAY _x000D_
MCKINNEY, TX 75071</t>
  </si>
  <si>
    <t>20130619000851110</t>
  </si>
  <si>
    <t>RV6</t>
  </si>
  <si>
    <t>R-6371-004-0990-1</t>
  </si>
  <si>
    <t>{D85A1444-F5E8-4FA6-9B48-70620BDF5DB0}</t>
  </si>
  <si>
    <t>99</t>
  </si>
  <si>
    <t>ABS A0371 MEREDITH HART SURVEY, SHEET 4, TRACT 99, 38.078 ACRES</t>
  </si>
  <si>
    <t>R-6020-000-0210-1</t>
  </si>
  <si>
    <t>{A98253FE-5DCD-48D9-B855-899510951BE6}</t>
  </si>
  <si>
    <t>21</t>
  </si>
  <si>
    <t>ABS A0020 MEREDAY ASHLOCK SURVEY, TRACT 21, 9.929 ACRES</t>
  </si>
  <si>
    <t>W UNIVERSITY DR _x000D_
MCKINNEY, TX 75071</t>
  </si>
  <si>
    <t>R-8162-00A-003R-1</t>
  </si>
  <si>
    <t>{026BE1E6-6C90-422C-90F6-8C84086AD301}</t>
  </si>
  <si>
    <t>CUSTER &amp; SKINNER 380 LLC</t>
  </si>
  <si>
    <t>7-ELEVEN</t>
  </si>
  <si>
    <t>4821 HARLEY AVE</t>
  </si>
  <si>
    <t>76107-3715</t>
  </si>
  <si>
    <t>S8162</t>
  </si>
  <si>
    <t>8162-1-2</t>
  </si>
  <si>
    <t>PARCEL 601-603 (CMC)</t>
  </si>
  <si>
    <t>3R</t>
  </si>
  <si>
    <t>PARCEL 601-603 (CMC), BLK A, LOT 3R; REPLAT</t>
  </si>
  <si>
    <t>8885</t>
  </si>
  <si>
    <t>8885 W UNIVERSITY DR _x000D_
MCKINNEY, TX 75071</t>
  </si>
  <si>
    <t>20091214001493560</t>
  </si>
  <si>
    <t>R-11201-00A-0040-1</t>
  </si>
  <si>
    <t>{CA0A8911-C935-4CCD-A4DA-48ACD29CFD08}</t>
  </si>
  <si>
    <t>NADG/SHOP PROSPER LP</t>
  </si>
  <si>
    <t>4809 COLE AVE STE 330</t>
  </si>
  <si>
    <t>75205-3553</t>
  </si>
  <si>
    <t>PROSPER CROSSING (CPR), BLK A, LOT 4</t>
  </si>
  <si>
    <t>_x000D_
PROSPER, TX</t>
  </si>
  <si>
    <t>20170502000562930</t>
  </si>
  <si>
    <t>R-11201-00A-0080-1</t>
  </si>
  <si>
    <t>{FA0F8520-0F68-428B-9CE0-5A737332826F}</t>
  </si>
  <si>
    <t>PROSPER CROSSING (CPR), BLK A, LOT 8</t>
  </si>
  <si>
    <t>R-6322-000-0040-1</t>
  </si>
  <si>
    <t>{51ACE097-5283-488A-AD1C-7DA6C136BFF6}</t>
  </si>
  <si>
    <t>GIDNEY SHANNON KAYE &amp; JOHN EVERETT REVOCABLE TRUST</t>
  </si>
  <si>
    <t>7105 WINSTANLEY LN</t>
  </si>
  <si>
    <t>75071-4610</t>
  </si>
  <si>
    <t>ABS A0322 J M FELAND SURVEY, TRACT 4, 8.046 ACRES</t>
  </si>
  <si>
    <t>COUNTY ROAD 124</t>
  </si>
  <si>
    <t>COUNTY ROAD 124 _x000D_
MCKINNEY, TX 75071</t>
  </si>
  <si>
    <t>20150806000988880</t>
  </si>
  <si>
    <t>R-3702-000-0060-1</t>
  </si>
  <si>
    <t>{8074B52C-2034-437E-9384-83523981CCCC}</t>
  </si>
  <si>
    <t>PATMORE CHARLES</t>
  </si>
  <si>
    <t>5000 COUNTY ROAD 164</t>
  </si>
  <si>
    <t>75071-2569</t>
  </si>
  <si>
    <t>S3702</t>
  </si>
  <si>
    <t>4858</t>
  </si>
  <si>
    <t>BLOOMDALE ESTATES</t>
  </si>
  <si>
    <t>BLOOMDALE ESTATES, LOT 6</t>
  </si>
  <si>
    <t>5000</t>
  </si>
  <si>
    <t>5000 COUNTY ROAD 164 _x000D_
MCKINNEY, TX 75071</t>
  </si>
  <si>
    <t>DIV</t>
  </si>
  <si>
    <t>R-9048-00A-0010-1</t>
  </si>
  <si>
    <t>{FF4FA09C-A5D7-44CB-B8D9-429BE02B601A}</t>
  </si>
  <si>
    <t>WAL- MART REAL ESTATE BUSINESS TRUST</t>
  </si>
  <si>
    <t>WAL-MART SUPER CENTER</t>
  </si>
  <si>
    <t>WAL- MART PROPERTY TAX DEPT #5311 00 MCKINNEY</t>
  </si>
  <si>
    <t>MAIL STOP 0555</t>
  </si>
  <si>
    <t>PO BOX 8050</t>
  </si>
  <si>
    <t>BENTONVILLE</t>
  </si>
  <si>
    <t>AR</t>
  </si>
  <si>
    <t>72712-8055</t>
  </si>
  <si>
    <t>9048</t>
  </si>
  <si>
    <t>CUSTER WAL-MART ADDITION (CMC), BLK A, LOT 1</t>
  </si>
  <si>
    <t>1721</t>
  </si>
  <si>
    <t>CUSTER</t>
  </si>
  <si>
    <t>1721 N CUSTER RD _x000D_
MCKINNEY, TX 75071</t>
  </si>
  <si>
    <t>20070611000786790</t>
  </si>
  <si>
    <t>BB.A</t>
  </si>
  <si>
    <t>DI3</t>
  </si>
  <si>
    <t>R-9147-00A-0020-1</t>
  </si>
  <si>
    <t>{1B9F6AB1-C9D3-47E5-BF51-7F81FEAB3AE4}</t>
  </si>
  <si>
    <t>GESHER VENTURE LTD</t>
  </si>
  <si>
    <t>16950 DALLAS PKWY STE 120</t>
  </si>
  <si>
    <t>75248-1942</t>
  </si>
  <si>
    <t>CUSTER / 380 ADDITION (CMC), BLK A, LOT 2</t>
  </si>
  <si>
    <t>20120518000588850</t>
  </si>
  <si>
    <t>MTLR</t>
  </si>
  <si>
    <t>R-6020-000-0110-1</t>
  </si>
  <si>
    <t>{95ECC668-ED49-4F6C-82E7-FEBA84F12455}</t>
  </si>
  <si>
    <t>ABS A0020 MEREDAY ASHLOCK SURVEY, TRACT 11, 11.5497 ACRES</t>
  </si>
  <si>
    <t>R-6020-000-0200-1</t>
  </si>
  <si>
    <t>{CE973078-55DE-4655-B8EA-C2A01FF366DF}</t>
  </si>
  <si>
    <t>20</t>
  </si>
  <si>
    <t>ABS A0020 MEREDAY ASHLOCK SURVEY, TRACT 20, 34.9842 ACRES</t>
  </si>
  <si>
    <t>R-0786-000-0021-1</t>
  </si>
  <si>
    <t>{43CAA06A-C503-4F7D-A5A5-2AB3546FD9FA}</t>
  </si>
  <si>
    <t>2-1</t>
  </si>
  <si>
    <t>LEWIS ADDITION (CMC), LOT 2-1</t>
  </si>
  <si>
    <t>20140723000769090</t>
  </si>
  <si>
    <t>R-6995-000-0210-1</t>
  </si>
  <si>
    <t>{A7C82D64-070B-427D-87D4-6CAFA987049A}</t>
  </si>
  <si>
    <t>KZK WORLD INC</t>
  </si>
  <si>
    <t>VACANT</t>
  </si>
  <si>
    <t>2101 FORESTCREST DR</t>
  </si>
  <si>
    <t>75074-6519</t>
  </si>
  <si>
    <t>ABS A0995 B P WORLEY SURVEY, TRACT 21, .027 ACRES</t>
  </si>
  <si>
    <t>20180503000541490</t>
  </si>
  <si>
    <t>CS.B</t>
  </si>
  <si>
    <t>R-6371-001-1270-1</t>
  </si>
  <si>
    <t>{C1F6FF92-D78A-4DC8-B95A-5083646EA93C}</t>
  </si>
  <si>
    <t>GEOJOJO BUSINESSES LP</t>
  </si>
  <si>
    <t>127</t>
  </si>
  <si>
    <t>ABS A0371 MEREDITH HART SURVEY, SHEET 1, TRACT 127, 73.436 ACRES</t>
  </si>
  <si>
    <t>20170602000717500</t>
  </si>
  <si>
    <t>R-0971-000-0140-1</t>
  </si>
  <si>
    <t>{7E512526-91CE-48C9-BFD6-A72F67E16CEE}</t>
  </si>
  <si>
    <t>LANDE JOSEPH A</t>
  </si>
  <si>
    <t>5764 COUNTY ROAD 123</t>
  </si>
  <si>
    <t>75071-8204</t>
  </si>
  <si>
    <t>BARR W ESTATES (GCN), LOT 14</t>
  </si>
  <si>
    <t>5764 COUNTY ROAD 123 _x000D_
MCKINNEY, TX 75071</t>
  </si>
  <si>
    <t>R-0849-001-002C-1</t>
  </si>
  <si>
    <t>{7D9DE337-F378-4E2C-959A-DC28026B60BF}</t>
  </si>
  <si>
    <t>2C</t>
  </si>
  <si>
    <t>WALNUT GROVE (GCN), BLK 1, LOT 2C</t>
  </si>
  <si>
    <t>R-6204-000-0090-1</t>
  </si>
  <si>
    <t>{2FBE6935-F5BC-4CF3-A3FF-CBDDEAFDA760}</t>
  </si>
  <si>
    <t>ABS A0204 GEORGE CRUTCHFIELD SURVEY, TRACT 9, 2.6636 ACRES</t>
  </si>
  <si>
    <t>R-6205-000-0010-1</t>
  </si>
  <si>
    <t>{37D9409C-AE11-4845-9086-A3BFEEB43D2B}</t>
  </si>
  <si>
    <t>HIJO LTD &amp; ONE LONGHORN LAND I LP</t>
  </si>
  <si>
    <t>1 COWBOYS WAY</t>
  </si>
  <si>
    <t>75034-1963</t>
  </si>
  <si>
    <t>ABS A0205 D M CRUTCHFIELD SURVEY, TRACT 1, 29.41 ACRES</t>
  </si>
  <si>
    <t>6795</t>
  </si>
  <si>
    <t>6795 COUNTY ROAD 123 _x000D_
MCKINNEY, TX 75071</t>
  </si>
  <si>
    <t>105190</t>
  </si>
  <si>
    <t>PRLANDHS</t>
  </si>
  <si>
    <t>R-9467-00A-0010-1</t>
  </si>
  <si>
    <t>{9AA9A32E-3A09-4440-974A-63EA3E0BAB9E}</t>
  </si>
  <si>
    <t>WADE RICHARD B</t>
  </si>
  <si>
    <t>4824 BASIL DR</t>
  </si>
  <si>
    <t>75070-7499</t>
  </si>
  <si>
    <t>S9467</t>
  </si>
  <si>
    <t>9467</t>
  </si>
  <si>
    <t>RICHARD WADE ADDITION (CMC)</t>
  </si>
  <si>
    <t>RICHARD WADE ADDITION (CMC), BLK A, LOT 1</t>
  </si>
  <si>
    <t>7600</t>
  </si>
  <si>
    <t>7600 W UNIVERSITY DR _x000D_
MCKINNEY, TX 75071</t>
  </si>
  <si>
    <t>96-</t>
  </si>
  <si>
    <t>0029460</t>
  </si>
  <si>
    <t>NPRV4-5P</t>
  </si>
  <si>
    <t>R-9615-00A-0020-1</t>
  </si>
  <si>
    <t>{2147F6F6-B4E8-4DD2-B7A1-D9B824531A5E}</t>
  </si>
  <si>
    <t>LEGACY TEXAS BANK</t>
  </si>
  <si>
    <t>PO BOX 869111</t>
  </si>
  <si>
    <t>75086-9111</t>
  </si>
  <si>
    <t>9615-1-2</t>
  </si>
  <si>
    <t>PROSPER PLAZA (CPR), BLK A, LOT 2; REVISED</t>
  </si>
  <si>
    <t>R-11288-000-R001-1</t>
  </si>
  <si>
    <t>{3FF08F6C-F968-423E-929A-726382FD9AD5}</t>
  </si>
  <si>
    <t>R001</t>
  </si>
  <si>
    <t>BLOOMRIDGE ADDITION PHASE I (GCN), LOT R001; (ROW)</t>
  </si>
  <si>
    <t>(ROW)</t>
  </si>
  <si>
    <t>R-6995-000-0130-1</t>
  </si>
  <si>
    <t>{71F83CBB-010A-4D71-BD84-583B0DD7BF35}</t>
  </si>
  <si>
    <t>BRAKEEN MINI SUPPLY</t>
  </si>
  <si>
    <t>ABS A0995 B P WORLEY SURVEY, TRACT 13, 1.919 ACRES</t>
  </si>
  <si>
    <t>20180305000265390</t>
  </si>
  <si>
    <t>SSF-1</t>
  </si>
  <si>
    <t>WM1</t>
  </si>
  <si>
    <t>R-6211-000-0140-1</t>
  </si>
  <si>
    <t>{8B60AD1B-80F5-4DE6-8E11-253E41026E81}</t>
  </si>
  <si>
    <t>ABS A0211 TARLTON CUNIS SURVEY, TRACT 14, 17.09 ACRES</t>
  </si>
  <si>
    <t>R-6371-001-0930-1</t>
  </si>
  <si>
    <t>{E979F509-83CF-4ED8-9BEA-B96370F29E46}</t>
  </si>
  <si>
    <t>93</t>
  </si>
  <si>
    <t>ABS A0371 MEREDITH HART SURVEY, SHEET 1, TRACT 93, 31.56 ACRES</t>
  </si>
  <si>
    <t>170600</t>
  </si>
  <si>
    <t>R-6087-000-0010-1</t>
  </si>
  <si>
    <t>{DDD262E2-0012-485A-BC37-9F91B778763C}</t>
  </si>
  <si>
    <t>JOPLIN PARTNERS LTD</t>
  </si>
  <si>
    <t>407 S TENNESSEE ST</t>
  </si>
  <si>
    <t>75069-5672</t>
  </si>
  <si>
    <t>ABS A0087 W W BUTLER SURVEY, TRACT 1, 47.2101 ACRES</t>
  </si>
  <si>
    <t>R-6371-005-0200-1</t>
  </si>
  <si>
    <t>{2D130367-6836-46D6-A8C4-173B0969D770}</t>
  </si>
  <si>
    <t>C0371-5</t>
  </si>
  <si>
    <t>ABS A0371 MEREDITH HART SURVEY, SHEET 5, TRACT 20, 100.03 ACRES</t>
  </si>
  <si>
    <t>CENTRAL</t>
  </si>
  <si>
    <t>EXPY</t>
  </si>
  <si>
    <t>CENTRAL EXPY _x000D_
MCKINNEY, TX 75071</t>
  </si>
  <si>
    <t>20150925001222230</t>
  </si>
  <si>
    <t>R-6070-000-0020-1</t>
  </si>
  <si>
    <t>{32B0FEC4-9522-44E7-A836-7387B07A4226}</t>
  </si>
  <si>
    <t>380 HOLDINGS LLC</t>
  </si>
  <si>
    <t>15850 DALLAS PKWY</t>
  </si>
  <si>
    <t>75248-3308</t>
  </si>
  <si>
    <t>A0070</t>
  </si>
  <si>
    <t>C0070</t>
  </si>
  <si>
    <t>JNO R BURROWS SURVEY</t>
  </si>
  <si>
    <t>ABS A0070 JNO R BURROWS SURVEY, TRACT 2, 59.82 ACRES</t>
  </si>
  <si>
    <t>UNIVERSITY DR _x000D_
MCKINNEY, TX 75071</t>
  </si>
  <si>
    <t>20180907001129440</t>
  </si>
  <si>
    <t>R-9615-00A-0080-1</t>
  </si>
  <si>
    <t>{46F5C8B2-E6D5-4A47-BA56-00DBD1E31B81}</t>
  </si>
  <si>
    <t>POP HOLDINGS LP</t>
  </si>
  <si>
    <t>POPEYES LOUISIANA KITCHEN</t>
  </si>
  <si>
    <t>9615-1-7</t>
  </si>
  <si>
    <t>PROSPER PLAZA (CPR), BLK A, LOT 8; (REPLAT)</t>
  </si>
  <si>
    <t>4235</t>
  </si>
  <si>
    <t>4235 E UNIVERSITY DR _x000D_
PROSPER, TX 75078</t>
  </si>
  <si>
    <t>2015</t>
  </si>
  <si>
    <t>534</t>
  </si>
  <si>
    <t>20150916010003350</t>
  </si>
  <si>
    <t>R-0786-000-005A-1</t>
  </si>
  <si>
    <t>{D9BD733B-CC5E-4813-90AE-1C1319FDA1C6}</t>
  </si>
  <si>
    <t>5A &amp; 6-10 &amp; 11A-13A &amp; 14</t>
  </si>
  <si>
    <t>LEWIS ADDITION (CMC), LOT 5A &amp; 6-10 &amp; 11A-13A &amp; 14</t>
  </si>
  <si>
    <t>7818</t>
  </si>
  <si>
    <t>7818 W UNIVERSITY DR _x000D_
MCKINNEY, TX 75071</t>
  </si>
  <si>
    <t>R-6087-000-0080-1</t>
  </si>
  <si>
    <t>{AB15F53F-CB14-4E4E-A363-71C1D04701CE}</t>
  </si>
  <si>
    <t>ABS A0087 W W BUTLER SURVEY, TRACT 8, 139.79 ACRES</t>
  </si>
  <si>
    <t>R-1408-001-0050-1</t>
  </si>
  <si>
    <t>{86A1EDE8-5DB1-4C1E-A3D4-883DDAD8E4A9}</t>
  </si>
  <si>
    <t>THOMPSON RICHARD D ETUX</t>
  </si>
  <si>
    <t>14005 RED OAK CIR N</t>
  </si>
  <si>
    <t>RED BUD ESTATES PHASE II (CFR), BLK A, LOT 5</t>
  </si>
  <si>
    <t>14005</t>
  </si>
  <si>
    <t>14005 N RED OAK CIR _x000D_
MCKINNEY, TX 75071</t>
  </si>
  <si>
    <t>DVHS, HS</t>
  </si>
  <si>
    <t>20070396</t>
  </si>
  <si>
    <t>R-1408-001-0060-1</t>
  </si>
  <si>
    <t>{BC4C6252-9E5D-485A-B38A-0F32D41812A3}</t>
  </si>
  <si>
    <t>VAN TASSELL FRANCES</t>
  </si>
  <si>
    <t>13955 RED OAK CIR N</t>
  </si>
  <si>
    <t>RED BUD ESTATES PHASE II (CFR), BLK A, LOT 6</t>
  </si>
  <si>
    <t>13955</t>
  </si>
  <si>
    <t>13955 N RED OAK CIR _x000D_
MCKINNEY, TX 75071</t>
  </si>
  <si>
    <t>0094892</t>
  </si>
  <si>
    <t>R-1408-001-0080-1</t>
  </si>
  <si>
    <t>{A230CA74-58B4-4BF9-8D57-E3268223C1C1}</t>
  </si>
  <si>
    <t>SAKHAEE KHASHAYAR</t>
  </si>
  <si>
    <t>6905 LUPTON DR</t>
  </si>
  <si>
    <t>75225-1739</t>
  </si>
  <si>
    <t>RED BUD ESTATES PHASE II (CFR), BLK A, LOT 8</t>
  </si>
  <si>
    <t>16485</t>
  </si>
  <si>
    <t>16485 W RED OAK CIR _x000D_
MCKINNEY, TX 75071</t>
  </si>
  <si>
    <t>20210754</t>
  </si>
  <si>
    <t>R-6371-004-0220-1</t>
  </si>
  <si>
    <t>{556D71F7-C4C2-4EB9-9247-BA2162E6627D}</t>
  </si>
  <si>
    <t>CENTRAL &amp; FANNIN WILSON 155 LLLP</t>
  </si>
  <si>
    <t>8800 N GAINEY CENTER DR STE 225</t>
  </si>
  <si>
    <t>85258-2118</t>
  </si>
  <si>
    <t>ABS A0371 MEREDITH HART SURVEY, SHEET 4, TRACT 22, 119.9905 ACRES</t>
  </si>
  <si>
    <t>20071113001536620</t>
  </si>
  <si>
    <t>R-6846-000-0170-1</t>
  </si>
  <si>
    <t>{A82AF7D2-127E-43AE-B46D-2D3538310CAA}</t>
  </si>
  <si>
    <t>MCKINNEY FOUR CORNERS LP</t>
  </si>
  <si>
    <t>BERLIN INTERESTS</t>
  </si>
  <si>
    <t>1201 N RIVERFRONT BLVD STE 100</t>
  </si>
  <si>
    <t>75207-4001</t>
  </si>
  <si>
    <t>A0846</t>
  </si>
  <si>
    <t>C0846</t>
  </si>
  <si>
    <t>THOMAS STALLCUP SURVEY</t>
  </si>
  <si>
    <t>ABS A0846 THOMAS STALLCUP SURVEY, TRACT 17, 8.81 ACRES</t>
  </si>
  <si>
    <t>20100526000530930</t>
  </si>
  <si>
    <t>R-8162-00A-001R-1</t>
  </si>
  <si>
    <t>{24140794-C366-44A0-BD58-0B6D5704ADEB}</t>
  </si>
  <si>
    <t>ENTERTAINMENT PROPERTIES 360 LLC</t>
  </si>
  <si>
    <t>4514 COLE AVE STE 1100</t>
  </si>
  <si>
    <t>75205-4197</t>
  </si>
  <si>
    <t>8162-1-3</t>
  </si>
  <si>
    <t>1R</t>
  </si>
  <si>
    <t>PARCEL 601-603 (CMC), BLK A, LOT 1R; REPLAT</t>
  </si>
  <si>
    <t>20131230001695210</t>
  </si>
  <si>
    <t>R-6833-000-0020-1</t>
  </si>
  <si>
    <t>{5DD58A93-1C0A-41A5-A7A9-23FBCD52F2C5}</t>
  </si>
  <si>
    <t>ABS A0833 ANDREW STAPP SURVEY, TRACT 2, 1.1021 ACRES</t>
  </si>
  <si>
    <t>R-0786-000-004B-1</t>
  </si>
  <si>
    <t>{2761D3F2-DB46-40C1-B60C-DBEB50A064B4}</t>
  </si>
  <si>
    <t>4B &amp; 5B</t>
  </si>
  <si>
    <t>LEWIS ADDITION (CMC), LOT 4B &amp; 5B</t>
  </si>
  <si>
    <t>R-6371-001-0910-1</t>
  </si>
  <si>
    <t>{310B2247-FC1F-4C7F-9EFE-0E527F7CEE3C}</t>
  </si>
  <si>
    <t>91</t>
  </si>
  <si>
    <t>ABS A0371 MEREDITH HART SURVEY, SHEET 1, TRACT 91, 14.6748 ACRES</t>
  </si>
  <si>
    <t>R-6907-000-0020-1</t>
  </si>
  <si>
    <t>{D2DE874C-697E-4C73-9C78-AFBC258AE673}</t>
  </si>
  <si>
    <t>ABS A0907 HENRY H TUCKER SURVEY, TRACT 2, 58.622 ACRES</t>
  </si>
  <si>
    <t>0002198</t>
  </si>
  <si>
    <t>R-6322-000-0080-1</t>
  </si>
  <si>
    <t>{0E980B05-4093-45A2-A0A8-346961D5E5E0}</t>
  </si>
  <si>
    <t>ABS A0322 J M FELAND SURVEY, TRACT 8, 1.917 ACRES</t>
  </si>
  <si>
    <t>R-9615-00A-0090-1</t>
  </si>
  <si>
    <t>{CA0A41D4-206E-4564-9050-28D0331EADA1}</t>
  </si>
  <si>
    <t>BRIDGESTONE RETAIL OPERATIONS LLC</t>
  </si>
  <si>
    <t>FIRESTONE</t>
  </si>
  <si>
    <t>ATTN TAX DEPT</t>
  </si>
  <si>
    <t>535 MARRIOTT DR</t>
  </si>
  <si>
    <t>NASHVILLE</t>
  </si>
  <si>
    <t>37214-5092</t>
  </si>
  <si>
    <t>PROSPER PLAZA (CPR), BLK A, LOT 9; REVISED</t>
  </si>
  <si>
    <t>4211</t>
  </si>
  <si>
    <t>4211 E UNIVERSITY DR _x000D_
PROSPER, TX 75078</t>
  </si>
  <si>
    <t>20141203001317200</t>
  </si>
  <si>
    <t>ARS</t>
  </si>
  <si>
    <t>AM3</t>
  </si>
  <si>
    <t>R-6833-R00-0041-1</t>
  </si>
  <si>
    <t>{EBCE7F4B-A256-4B2E-93AF-1D32D8C1AEC1}</t>
  </si>
  <si>
    <t>R00</t>
  </si>
  <si>
    <t>4-1</t>
  </si>
  <si>
    <t>ABS A0833 ANDREW STAPP SURVEY, SHEET R00, TRACT 4-1, 3.743 ACRES; ROW</t>
  </si>
  <si>
    <t>ROW</t>
  </si>
  <si>
    <t>BLOOMDALE RD _x000D_
MCKINNEY, TX</t>
  </si>
  <si>
    <t>20121221001631430</t>
  </si>
  <si>
    <t>R-9999-CPR-2CA1-R</t>
  </si>
  <si>
    <t>{183311B7-8F3B-492C-A669-2A1CDE3FB91A}</t>
  </si>
  <si>
    <t>S9999</t>
  </si>
  <si>
    <t>9999-CPR-2</t>
  </si>
  <si>
    <t>PLATTED MUNICIPAL/COUNTY RIGHT OF WAYS</t>
  </si>
  <si>
    <t>2CA1</t>
  </si>
  <si>
    <t>PLATTED MUNICIPAL/COUNTY RIGHT OF WAYS, BLK CPR, LOT 2CA1; (COMMON AREA) (LAKEWOOD DRIVE)</t>
  </si>
  <si>
    <t>(COMMON AREA) (LAKEWOOD DRIVE)</t>
  </si>
  <si>
    <t>481</t>
  </si>
  <si>
    <t>20170622010003010</t>
  </si>
  <si>
    <t>R-0849-001-005A-1</t>
  </si>
  <si>
    <t>{97BF37E6-E888-4B11-82BC-97240046B3FD}</t>
  </si>
  <si>
    <t>PRITCHARD CHARLES M ET UX LINDA</t>
  </si>
  <si>
    <t>2099 COUNTY ROAD 856</t>
  </si>
  <si>
    <t>75071-3020</t>
  </si>
  <si>
    <t>5A</t>
  </si>
  <si>
    <t>WALNUT GROVE (GCN), BLK 1, LOT 5A</t>
  </si>
  <si>
    <t>2099</t>
  </si>
  <si>
    <t>2099 COUNTY ROAD 856 _x000D_
MCKINNEY, TX 75071</t>
  </si>
  <si>
    <t>RESET</t>
  </si>
  <si>
    <t>R-6371-004-0780-1</t>
  </si>
  <si>
    <t>{A6BF78A5-26AA-45EF-B109-4818E36C6F7A}</t>
  </si>
  <si>
    <t>SADEGHIAN MASOUD</t>
  </si>
  <si>
    <t>337 DOUBLETREE DR</t>
  </si>
  <si>
    <t>75077-7237</t>
  </si>
  <si>
    <t>78</t>
  </si>
  <si>
    <t>ABS A0371 MEREDITH HART SURVEY, SHEET 4, TRACT 78, 12.03 ACRES</t>
  </si>
  <si>
    <t>US HWY 75</t>
  </si>
  <si>
    <t>US HWY 75 _x000D_
TX</t>
  </si>
  <si>
    <t>20080620000751830</t>
  </si>
  <si>
    <t>R-6575-000-0010-1</t>
  </si>
  <si>
    <t>{07FDD10A-C93A-4DCE-9976-191762EDFD0D}</t>
  </si>
  <si>
    <t>TEXAS REPUBLIC REALTY LTD</t>
  </si>
  <si>
    <t>3889 MAPLE AVE STE 410</t>
  </si>
  <si>
    <t>75219-3926</t>
  </si>
  <si>
    <t>A0575</t>
  </si>
  <si>
    <t>C0575</t>
  </si>
  <si>
    <t>WILLIAM MCCARTY SURVEY</t>
  </si>
  <si>
    <t>ABS A0575 WILLIAM MCCARTY SURVEY, TRACT 1, 31.912 ACRES</t>
  </si>
  <si>
    <t>20160315000306010</t>
  </si>
  <si>
    <t>R-6371-004-1340-1</t>
  </si>
  <si>
    <t>{44BF1B9B-E67B-437F-8D3B-52F059615E50}</t>
  </si>
  <si>
    <t>134</t>
  </si>
  <si>
    <t>ABS A0371 MEREDITH HART SURVEY, SHEET 4, TRACT 134, .4307 ACRES</t>
  </si>
  <si>
    <t>R-6995-000-0170-1</t>
  </si>
  <si>
    <t>{880E0D77-08AE-4B09-AF7D-17956F87420D}</t>
  </si>
  <si>
    <t>FORMER VALERO</t>
  </si>
  <si>
    <t>710 OAKGLEN CIR</t>
  </si>
  <si>
    <t>FAIRVIEW</t>
  </si>
  <si>
    <t>75069-1655</t>
  </si>
  <si>
    <t>ABS A0995 B P WORLEY SURVEY, TRACT 17, .933 ACRES</t>
  </si>
  <si>
    <t>8850</t>
  </si>
  <si>
    <t>8850 W UNIVERSITY DR _x000D_
MCKINNEY, TX 75071</t>
  </si>
  <si>
    <t>CS2</t>
  </si>
  <si>
    <t>R-6205-000-0020-1</t>
  </si>
  <si>
    <t>{F415F4BC-2937-48A3-A302-7E0BF5402392}</t>
  </si>
  <si>
    <t>DAVID WILLIAM MARK</t>
  </si>
  <si>
    <t>SHERYL DENISE TUCKER</t>
  </si>
  <si>
    <t>ABS A0205 D M CRUTCHFIELD SURVEY, TRACT 2, 33.518 ACRES</t>
  </si>
  <si>
    <t>20140527000519560</t>
  </si>
  <si>
    <t>R-6205-000-0060-1</t>
  </si>
  <si>
    <t>{09033B30-DB2C-49A8-BC25-07E044BF51F1}</t>
  </si>
  <si>
    <t>DOBRANSKY JOSEPH &amp; LORI ANN</t>
  </si>
  <si>
    <t>6423 COUNTY ROAD 161</t>
  </si>
  <si>
    <t>75071-3323</t>
  </si>
  <si>
    <t>ABS A0205 D M CRUTCHFIELD SURVEY, TRACT 6, 14.36 ACRES</t>
  </si>
  <si>
    <t>6423</t>
  </si>
  <si>
    <t>6423 COUNTY ROAD 161 _x000D_
MCKINNEY, TX 75071</t>
  </si>
  <si>
    <t>20120829001079910</t>
  </si>
  <si>
    <t>NPRV10-13</t>
  </si>
  <si>
    <t>RV13</t>
  </si>
  <si>
    <t>R-6205-000-0130-1</t>
  </si>
  <si>
    <t>{8BA3A051-D6FB-4ECD-9746-E007B69497D4}</t>
  </si>
  <si>
    <t>CISCO MICHAEL HENRY &amp; DEBROAH KAY REV TRUST THE</t>
  </si>
  <si>
    <t>MICHAEL HENRY CISCO &amp; DEBORAH KAY CISCO - COTRUSTEES</t>
  </si>
  <si>
    <t>ABS A0205 D M CRUTCHFIELD SURVEY, TRACT 13, 7.87 ACRES</t>
  </si>
  <si>
    <t>20150828001093930</t>
  </si>
  <si>
    <t>R-1285-000-0160-1</t>
  </si>
  <si>
    <t>{5A0EEF83-6769-4ACB-8A37-A7ACB0E7595E}</t>
  </si>
  <si>
    <t>CORPORATION OF THE EPISCOPAL DIOCESE OF DALLAS</t>
  </si>
  <si>
    <t>1630 N GARRETT AVE</t>
  </si>
  <si>
    <t>75206-7702</t>
  </si>
  <si>
    <t>16</t>
  </si>
  <si>
    <t>BLOOMDALE FARMS (CPR), LOT 16</t>
  </si>
  <si>
    <t>5753</t>
  </si>
  <si>
    <t>2112</t>
  </si>
  <si>
    <t>0136653</t>
  </si>
  <si>
    <t>R-1285-000-014B-1</t>
  </si>
  <si>
    <t>{71E74CED-FBE3-4750-9F66-3B6FCCA729D0}</t>
  </si>
  <si>
    <t>SCICCHITANO RICCARDO</t>
  </si>
  <si>
    <t>6508 COUNTY ROAD 123</t>
  </si>
  <si>
    <t>75071-8294</t>
  </si>
  <si>
    <t>14B</t>
  </si>
  <si>
    <t>BLOOMDALE FARMS (CPR), LOT 14B</t>
  </si>
  <si>
    <t>6508</t>
  </si>
  <si>
    <t>6508 COUNTY ROAD 123 _x000D_
MCKINNEY, TX 75071</t>
  </si>
  <si>
    <t>00-0102908</t>
  </si>
  <si>
    <t>4757-0574</t>
  </si>
  <si>
    <t>R-4092-000-001R-1</t>
  </si>
  <si>
    <t>{BD05CDDB-8BEF-4677-9DA1-BD75527F1BCE}</t>
  </si>
  <si>
    <t>UBP INVESTMENTS LLC</t>
  </si>
  <si>
    <t>UNIVERSITY BUSINESS PLAZA</t>
  </si>
  <si>
    <t>1951 UNIVERSITY BUSINESS DR STE 119</t>
  </si>
  <si>
    <t>75071-5806</t>
  </si>
  <si>
    <t>S4092</t>
  </si>
  <si>
    <t>BELL 380 PARTNERS (GCN)</t>
  </si>
  <si>
    <t>BELL 380 PARTNERS (GCN), LOT 1R</t>
  </si>
  <si>
    <t>1951</t>
  </si>
  <si>
    <t>UNIVERSITY BUSINESS</t>
  </si>
  <si>
    <t>1951 UNIVERSITY BUSINESS DR _x000D_
MCKINNEY, TX 75071</t>
  </si>
  <si>
    <t>20130903001243110</t>
  </si>
  <si>
    <t>FLXB.&lt;21</t>
  </si>
  <si>
    <t>R-6205-000-0070-1</t>
  </si>
  <si>
    <t>{B02ACE98-5F2C-40DB-895F-ACD64942FF77}</t>
  </si>
  <si>
    <t>WIGGINS JAMES WILLIAM</t>
  </si>
  <si>
    <t>6400 COUNTY ROAD 124</t>
  </si>
  <si>
    <t>75071-6818</t>
  </si>
  <si>
    <t>ABS A0205 D M CRUTCHFIELD SURVEY, TRACT 7, 30.885 ACRES</t>
  </si>
  <si>
    <t>6400</t>
  </si>
  <si>
    <t>6400 COUNTY ROAD 124 _x000D_
MCKINNEY, TX 75071</t>
  </si>
  <si>
    <t>01-0099304</t>
  </si>
  <si>
    <t>4979-0192</t>
  </si>
  <si>
    <t>QCD</t>
  </si>
  <si>
    <t>NPRF8-9P</t>
  </si>
  <si>
    <t>R-6371-004-0960-1</t>
  </si>
  <si>
    <t>{555AA139-771D-4E98-A74D-8BDB5616E6CA}</t>
  </si>
  <si>
    <t>BLAKE JASON P &amp; SHANNON S</t>
  </si>
  <si>
    <t>800 COUNTY ROAD 1200</t>
  </si>
  <si>
    <t>75071-7300</t>
  </si>
  <si>
    <t>96</t>
  </si>
  <si>
    <t>ABS A0371 MEREDITH HART SURVEY, SHEET 4, TRACT 96, 33.756 ACRES</t>
  </si>
  <si>
    <t>800</t>
  </si>
  <si>
    <t>COUNTY ROAD 1200</t>
  </si>
  <si>
    <t>800 COUNTY ROAD 1200 _x000D_
MCKINNEY, TX 75071</t>
  </si>
  <si>
    <t>20160519000615260</t>
  </si>
  <si>
    <t>R-9615-00A-0041-1</t>
  </si>
  <si>
    <t>{2B05ABB7-E5D5-4E9C-8FE8-285B8DC6A957}</t>
  </si>
  <si>
    <t>41</t>
  </si>
  <si>
    <t>PROSPER PLAZA (CPR), BLK A, LOT 41; (REVISED)</t>
  </si>
  <si>
    <t>R-11201-00A-0050-1</t>
  </si>
  <si>
    <t>{FB426C96-5C54-4D79-B62D-C04D6719D1C4}</t>
  </si>
  <si>
    <t>PROSPER CROSSING (CPR), BLK A, LOT 5</t>
  </si>
  <si>
    <t>R-11201-00A-0070-1</t>
  </si>
  <si>
    <t>{51C21E31-CDAC-4ABC-9FBA-92EF0C662138}</t>
  </si>
  <si>
    <t>PROSPER CROSSING (CPR), BLK A, LOT 7</t>
  </si>
  <si>
    <t>R-6322-000-0030-1</t>
  </si>
  <si>
    <t>{927C9158-5CE1-472A-A16C-FA69D20BF1DD}</t>
  </si>
  <si>
    <t>UNIVERSITY BUSINESS PARK PHASE II LIMITED</t>
  </si>
  <si>
    <t>1722 ROUTH ST STE 1313</t>
  </si>
  <si>
    <t>75201-2517</t>
  </si>
  <si>
    <t>ABS A0322 J M FELAND SURVEY, TRACT 3, 49.868 ACRES</t>
  </si>
  <si>
    <t>20140702000682480</t>
  </si>
  <si>
    <t>R-1408-001-0030-1</t>
  </si>
  <si>
    <t>{4D294E77-74E4-4A74-ABD1-103F57CB3AB9}</t>
  </si>
  <si>
    <t>ESMAILI MAHMOOD R</t>
  </si>
  <si>
    <t>6302 TELLURIDE LN</t>
  </si>
  <si>
    <t>75252-5761</t>
  </si>
  <si>
    <t>RED BUD ESTATES PHASE II (CFR), BLK A, LOT 3</t>
  </si>
  <si>
    <t>14105</t>
  </si>
  <si>
    <t>14105 N RED OAK CIR _x000D_
MCKINNEY, TX 75071</t>
  </si>
  <si>
    <t>19040675</t>
  </si>
  <si>
    <t>R-3702-000-0070-1</t>
  </si>
  <si>
    <t>{686970D1-466E-48D0-8A60-9AAE8D2A4EE4}</t>
  </si>
  <si>
    <t>BHATT TANAY &amp; RUSSANN</t>
  </si>
  <si>
    <t>777 CUSTER RD APT 1-1</t>
  </si>
  <si>
    <t>75080-5168</t>
  </si>
  <si>
    <t>BLOOMDALE ESTATES, LOT 7</t>
  </si>
  <si>
    <t>0018814</t>
  </si>
  <si>
    <t>R-1285-000-0180-1</t>
  </si>
  <si>
    <t>{AB403590-25EA-4CD9-835D-E11C326DFBC1}</t>
  </si>
  <si>
    <t>COMBS KEVIN</t>
  </si>
  <si>
    <t>6286 COUNTY ROAD 123</t>
  </si>
  <si>
    <t>BLOOMDALE FARMS (CPR), LOT 18; REPLAT</t>
  </si>
  <si>
    <t>6286</t>
  </si>
  <si>
    <t>6286 COUNTY ROAD 123 _x000D_
MCKINNEY, TX 75071</t>
  </si>
  <si>
    <t>20130328000413570</t>
  </si>
  <si>
    <t>RV12</t>
  </si>
  <si>
    <t>R-0849-001-0040-1</t>
  </si>
  <si>
    <t>{E47CACB3-EB72-40B9-9BB0-24B4A323AEBA}</t>
  </si>
  <si>
    <t>HANSEN JOHN</t>
  </si>
  <si>
    <t>1222 RAINFOREST LN</t>
  </si>
  <si>
    <t>75013-6320</t>
  </si>
  <si>
    <t>WALNUT GROVE (GCN), BLK 1, LOT 4</t>
  </si>
  <si>
    <t>14490150</t>
  </si>
  <si>
    <t>R-0849-002-0040-1</t>
  </si>
  <si>
    <t>{44F18ECF-6CE5-4329-9EFF-599F645EFA46}</t>
  </si>
  <si>
    <t>WALNUT GROVE (GCN), BLK 2, LOT 4</t>
  </si>
  <si>
    <t>8700</t>
  </si>
  <si>
    <t>8700 W UNIVERSITY DR _x000D_
MCKINNEY, TX 75071</t>
  </si>
  <si>
    <t>20180718000896440</t>
  </si>
  <si>
    <t>R-6838-000-0350-1</t>
  </si>
  <si>
    <t>{0207AE37-B87E-4160-A7EA-A68F3D08AAEA}</t>
  </si>
  <si>
    <t>CASE STAN</t>
  </si>
  <si>
    <t>5632 COUNTY ROAD 123</t>
  </si>
  <si>
    <t>75071-8202</t>
  </si>
  <si>
    <t>35</t>
  </si>
  <si>
    <t>ABS A0838 JOEL F STEWART SURVEY, TRACT 35, 1.93 ACRES</t>
  </si>
  <si>
    <t>5632</t>
  </si>
  <si>
    <t>5632 COUNTY ROAD 123 _x000D_
MCKINNEY, TX 75071</t>
  </si>
  <si>
    <t>98-002236</t>
  </si>
  <si>
    <t>4118-2422</t>
  </si>
  <si>
    <t>STD</t>
  </si>
  <si>
    <t>R-6205-000-0180-1</t>
  </si>
  <si>
    <t>{1CD61749-A467-4B4E-A147-0DA896C8FE00}</t>
  </si>
  <si>
    <t>GARRETT TODD L &amp; LAURA S</t>
  </si>
  <si>
    <t>6677 COUNTY ROAD 161</t>
  </si>
  <si>
    <t>ABS A0205 D M CRUTCHFIELD SURVEY, TRACT 18, 25.399 ACRES</t>
  </si>
  <si>
    <t>6677</t>
  </si>
  <si>
    <t>6677 COUNTY ROAD 161 _x000D_
MCKINNEY, TX 75071</t>
  </si>
  <si>
    <t>20150618000729990</t>
  </si>
  <si>
    <t>RV14</t>
  </si>
  <si>
    <t>7.5</t>
  </si>
  <si>
    <t>R-6833-000-0240-1</t>
  </si>
  <si>
    <t>{1EADD2CA-497B-4035-A27D-6B85EFC5584D}</t>
  </si>
  <si>
    <t>BOILERMAKER INVESTMENTS LLC</t>
  </si>
  <si>
    <t>5301 MARINERS DR</t>
  </si>
  <si>
    <t>75093-4117</t>
  </si>
  <si>
    <t>24</t>
  </si>
  <si>
    <t>ABS A0833 ANDREW STAPP SURVEY, TRACT 24, 20.1593 ACRES</t>
  </si>
  <si>
    <t>FM 1461 _x000D_
MCKINNEY, TX 75071</t>
  </si>
  <si>
    <t>20150821001060720</t>
  </si>
  <si>
    <t>R-6411-000-0120-1</t>
  </si>
  <si>
    <t>{5645179B-D4F4-4611-9F90-891B68B4A006}</t>
  </si>
  <si>
    <t>104 PROSPER LP</t>
  </si>
  <si>
    <t>DFW STONE SUPPLY</t>
  </si>
  <si>
    <t>ABS A0411 JEREMIAH HORN SURVEY, TRACT 12, 81.766 ACRES</t>
  </si>
  <si>
    <t>4011</t>
  </si>
  <si>
    <t>4011 E UNIVERSITY DR _x000D_
PROSPER, TX 75078</t>
  </si>
  <si>
    <t>GC.A</t>
  </si>
  <si>
    <t>PE1</t>
  </si>
  <si>
    <t>R-9048-00A-0020-1</t>
  </si>
  <si>
    <t>{F2E58B9F-C8EF-4F25-B3BE-7858B351A02B}</t>
  </si>
  <si>
    <t>MURPHY OIL USA INC</t>
  </si>
  <si>
    <t>WAL-MART FUEL CENTER</t>
  </si>
  <si>
    <t>BUSINESS PROPERTY TAX DEPT</t>
  </si>
  <si>
    <t>PO BOX 7300</t>
  </si>
  <si>
    <t>EL DORADO</t>
  </si>
  <si>
    <t>71731-7300</t>
  </si>
  <si>
    <t>CUSTER WAL-MART ADDITION (CMC), BLK A, LOT 2</t>
  </si>
  <si>
    <t>9091</t>
  </si>
  <si>
    <t>9091 W UNIVERSITY DR _x000D_
MCKINNEY, TX 75071</t>
  </si>
  <si>
    <t>20071203001611640</t>
  </si>
  <si>
    <t>CS.C</t>
  </si>
  <si>
    <t>CS1</t>
  </si>
  <si>
    <t>R-9048-00A-003R-1</t>
  </si>
  <si>
    <t>{BC2A8307-6567-4993-ADD2-63B42751EF20}</t>
  </si>
  <si>
    <t>HAYCO REALTY LTD</t>
  </si>
  <si>
    <t>WHATABURGER</t>
  </si>
  <si>
    <t>ATTN: HAYDN CUTLER</t>
  </si>
  <si>
    <t>3825 CAMP BOWIE BLVD</t>
  </si>
  <si>
    <t>76107-3355</t>
  </si>
  <si>
    <t>9048-1-2</t>
  </si>
  <si>
    <t>CUSTER WAL-MART ADDITION (CMC), BLK A, LOT 3R; AMENDING</t>
  </si>
  <si>
    <t>AMENDING</t>
  </si>
  <si>
    <t>9053</t>
  </si>
  <si>
    <t>9053 W UNIVERSITY DR _x000D_
MCKINNEY, TX 75071</t>
  </si>
  <si>
    <t>1273660</t>
  </si>
  <si>
    <t>R-9460-00C-001R-1</t>
  </si>
  <si>
    <t>{52B6E263-0D68-48C4-8A9A-29D095430ACA}</t>
  </si>
  <si>
    <t>HARVARD PARK LLC &amp;</t>
  </si>
  <si>
    <t>TUCKER HILL OFFICE</t>
  </si>
  <si>
    <t>STEPHENVILLE - BBU LTD &amp;</t>
  </si>
  <si>
    <t>THE NASH GROUP REAL ESTATE ING - ATTN: JACK HARVARD</t>
  </si>
  <si>
    <t>941 CIRCLE IN THE WOODS</t>
  </si>
  <si>
    <t>75069-9534</t>
  </si>
  <si>
    <t>9460-1-1</t>
  </si>
  <si>
    <t>TUCKER HILL PHASE 1A (CMC), BLK C, LOT 1R; (REPLAT)</t>
  </si>
  <si>
    <t>7200</t>
  </si>
  <si>
    <t>7200 W UNIVERSITY DR _x000D_
MCKINNEY, TX 75071</t>
  </si>
  <si>
    <t>2018</t>
  </si>
  <si>
    <t>176</t>
  </si>
  <si>
    <t>20180309010001150</t>
  </si>
  <si>
    <t>F3</t>
  </si>
  <si>
    <t>MS3</t>
  </si>
  <si>
    <t>OMTLR1-3</t>
  </si>
  <si>
    <t>R-0786-000-0030-1</t>
  </si>
  <si>
    <t>{06EB86E0-64CE-4180-829E-373E755203BF}</t>
  </si>
  <si>
    <t>LEWIS ADDITION (CMC), LOT 3</t>
  </si>
  <si>
    <t>8074</t>
  </si>
  <si>
    <t>8074 W UNIVERSITY DR _x000D_
MCKINNEY, TX 75071</t>
  </si>
  <si>
    <t>R-0786-000-004A-1</t>
  </si>
  <si>
    <t>{A4F18D4F-533F-401F-856E-80CB82AF6D55}</t>
  </si>
  <si>
    <t>4A</t>
  </si>
  <si>
    <t>LEWIS ADDITION (CMC), LOT 4A</t>
  </si>
  <si>
    <t>R-1408-001-0010-1</t>
  </si>
  <si>
    <t>{D8E9B4CD-4D8E-4FE6-BCA4-5B4AEFB2CD47}</t>
  </si>
  <si>
    <t>ROESCHLEY KEITH &amp; MARCIE</t>
  </si>
  <si>
    <t>14205 RED OAK CIR N</t>
  </si>
  <si>
    <t>75071-6167</t>
  </si>
  <si>
    <t>RED BUD ESTATES PHASE II (CFR), BLK A, LOT 1</t>
  </si>
  <si>
    <t>14205</t>
  </si>
  <si>
    <t>14205 N RED OAK CIR _x000D_
MCKINNEY, TX 75071</t>
  </si>
  <si>
    <t>1030950</t>
  </si>
  <si>
    <t>R-4092-000-0020-1</t>
  </si>
  <si>
    <t>{F47141D5-5772-4C26-ACA8-5945ECC98D2C}</t>
  </si>
  <si>
    <t>BOTTOM LINE CONSULTANTS INC</t>
  </si>
  <si>
    <t>HERBS PAINT &amp; BODY SHOP</t>
  </si>
  <si>
    <t>120 RAYFLEX DR</t>
  </si>
  <si>
    <t>75081-3339</t>
  </si>
  <si>
    <t>5415</t>
  </si>
  <si>
    <t>BELL 380 PARTNERS (GCN), LOT 2</t>
  </si>
  <si>
    <t>9983</t>
  </si>
  <si>
    <t>9983 W UNIVERSITY DR _x000D_
MCKINNEY, TX 75071</t>
  </si>
  <si>
    <t>20140214000144010</t>
  </si>
  <si>
    <t>R-6322-000-0100-1</t>
  </si>
  <si>
    <t>{BE164440-4FCC-4014-8665-810CDA8A0AE9}</t>
  </si>
  <si>
    <t>ABS A0322 J M FELAND SURVEY, TRACT 10, 11.6254 ACRES</t>
  </si>
  <si>
    <t>UNIVERSITY DR _x000D_
MCKINNEY, TX</t>
  </si>
  <si>
    <t>R-6371-004-1320-1</t>
  </si>
  <si>
    <t>{B1EAC7E5-9955-4C60-AD03-65BA1A527D20}</t>
  </si>
  <si>
    <t>132</t>
  </si>
  <si>
    <t>ABS A0371 MEREDITH HART SURVEY, SHEET 4, TRACT 132, 14.6703 ACRES</t>
  </si>
  <si>
    <t>TRINITY FALLS</t>
  </si>
  <si>
    <t>PKWY</t>
  </si>
  <si>
    <t>TRINITY FALLS PKWY _x000D_
MCKINNEY, TX 75071</t>
  </si>
  <si>
    <t>R-6948-000-0080-1</t>
  </si>
  <si>
    <t>{57C5E35A-2480-4A72-97A0-8AA590CC41AE}</t>
  </si>
  <si>
    <t>COTHRAN MALIBU LP</t>
  </si>
  <si>
    <t>19422 SIERRA LINDA RD</t>
  </si>
  <si>
    <t>IRVINE</t>
  </si>
  <si>
    <t>92603-3938</t>
  </si>
  <si>
    <t>ABS A0948 I C WILLIAMSON SURVEY, TRACT 8, 8.306 ACRES</t>
  </si>
  <si>
    <t>20150402000365680</t>
  </si>
  <si>
    <t>R-8162-00A-002R-1</t>
  </si>
  <si>
    <t>{FFC95324-599B-4862-9B6C-66944147AA9B}</t>
  </si>
  <si>
    <t>TCG CUSTER/380 INVESTORS LLC</t>
  </si>
  <si>
    <t>MEDICAL CITY EMERGENCY ROOM STONEBRIDGE</t>
  </si>
  <si>
    <t>ATTN GREY STOGNER</t>
  </si>
  <si>
    <t>12720 HILLCREST RD STE 650</t>
  </si>
  <si>
    <t>75230-2005</t>
  </si>
  <si>
    <t>8162-1-4</t>
  </si>
  <si>
    <t>2R</t>
  </si>
  <si>
    <t>PARCEL 601-603 (CMC), BLK A, LOT 2R; AMENDING</t>
  </si>
  <si>
    <t>8995</t>
  </si>
  <si>
    <t>8995 W UNIVERSITY DR _x000D_
MCKINNEY, TX 75071</t>
  </si>
  <si>
    <t>184</t>
  </si>
  <si>
    <t>20140415010001170</t>
  </si>
  <si>
    <t>HP3</t>
  </si>
  <si>
    <t>EMERG</t>
  </si>
  <si>
    <t>R-9999-CMC-6CR1-R</t>
  </si>
  <si>
    <t>{8190D5E2-BF86-451E-B9CB-B6DBF85D4498}</t>
  </si>
  <si>
    <t>PRESTWICK HOLLOW DRIVE PHASE 1</t>
  </si>
  <si>
    <t>9999-CMC-6</t>
  </si>
  <si>
    <t>6CR1</t>
  </si>
  <si>
    <t>PLATTED MUNICIPAL/COUNTY RIGHT OF WAYS, BLK CMC, LOT 6CR1; (COMMON AREA) (PRESTWICK HOLLOW DRIVE PHASE 1)</t>
  </si>
  <si>
    <t>(COMMON AREA) (PRESTWICK HOLLOW DRIVE PHASE 1)</t>
  </si>
  <si>
    <t>PRESTWICK HOLLOW</t>
  </si>
  <si>
    <t>PRESTWICK HOLLOW DR _x000D_
MCKINNEY, TX</t>
  </si>
  <si>
    <t>20171227001700750</t>
  </si>
  <si>
    <t>DD</t>
  </si>
  <si>
    <t>R-1285-000-0100-1</t>
  </si>
  <si>
    <t>{FE0321C0-F9C4-4281-8B17-4B72F0DC63DD}</t>
  </si>
  <si>
    <t>REILLY JORDAN ALEXANDER &amp; HUNTER</t>
  </si>
  <si>
    <t>6180 COUNTY ROAD 123</t>
  </si>
  <si>
    <t>75071-8208</t>
  </si>
  <si>
    <t>BLOOMDALE FARMS (CPR), LOT 10</t>
  </si>
  <si>
    <t>6180</t>
  </si>
  <si>
    <t>6180 COUNTY ROAD 123 _x000D_
MCKINNEY, TX 75071</t>
  </si>
  <si>
    <t>20180824001065780</t>
  </si>
  <si>
    <t>R-1408-003-0010-1</t>
  </si>
  <si>
    <t>{1011EBED-70FA-48A3-B41F-5A46E65A9EF1}</t>
  </si>
  <si>
    <t>SMITH R L &amp;</t>
  </si>
  <si>
    <t>VALERIE SMITH</t>
  </si>
  <si>
    <t>16990 REDBUD DR</t>
  </si>
  <si>
    <t>75071-6516</t>
  </si>
  <si>
    <t>RED BUD ESTATES PHASE II (CFR), BLK C, LOT 1</t>
  </si>
  <si>
    <t>16990</t>
  </si>
  <si>
    <t>REDBUD</t>
  </si>
  <si>
    <t>16990 REDBUD DR _x000D_
MCKINNEY, TX 75071</t>
  </si>
  <si>
    <t>20170224000245760</t>
  </si>
  <si>
    <t>R-3702-000-0100-1</t>
  </si>
  <si>
    <t>{29EE42D3-BC13-4D7B-8824-C160CB28945E}</t>
  </si>
  <si>
    <t>COOPER CHRISTOPHER B &amp; KATHERINE LYNN</t>
  </si>
  <si>
    <t>4692 COUNTY ROAD 164</t>
  </si>
  <si>
    <t>75071-2561</t>
  </si>
  <si>
    <t>BLOOMDALE ESTATES, LOT 10</t>
  </si>
  <si>
    <t>3360</t>
  </si>
  <si>
    <t>PRIVATE ROAD 5441</t>
  </si>
  <si>
    <t>3360 PRIVATE ROAD 5441 _x000D_
MCKINNEY, TX 75071</t>
  </si>
  <si>
    <t>4769</t>
  </si>
  <si>
    <t>612</t>
  </si>
  <si>
    <t>20001009001102780</t>
  </si>
  <si>
    <t>SMCV67</t>
  </si>
  <si>
    <t>R-9615-00A-003R-1</t>
  </si>
  <si>
    <t>{4D700743-6E72-40DD-8DB5-9B95023189EB}</t>
  </si>
  <si>
    <t>PROSPER PLAZA</t>
  </si>
  <si>
    <t>PROSPER PLAZA (CPR), BLK A, LOT 3R; (REPLAT)</t>
  </si>
  <si>
    <t>4261</t>
  </si>
  <si>
    <t>4261 E UNIVERSITY DR _x000D_
PROSPER, TX 75078</t>
  </si>
  <si>
    <t>STC.A</t>
  </si>
  <si>
    <t>RE3</t>
  </si>
  <si>
    <t>SC</t>
  </si>
  <si>
    <t>R-6769-000-0180-1</t>
  </si>
  <si>
    <t>{A905D928-303C-4940-9403-74DA0CF21059}</t>
  </si>
  <si>
    <t>ABS A0769 WILLIAM V RICE SURVEY, TRACT 18, 12.0 ACRES</t>
  </si>
  <si>
    <t>719850</t>
  </si>
  <si>
    <t>R-6769-000-0190-1</t>
  </si>
  <si>
    <t>{221B8740-AF89-4CD5-82F8-4BA4E5FFD5D0}</t>
  </si>
  <si>
    <t>ABS A0769 WILLIAM V RICE SURVEY, TRACT 19, 69.71 ACRES</t>
  </si>
  <si>
    <t>20181114001408960</t>
  </si>
  <si>
    <t>R-6769-000-0210-1</t>
  </si>
  <si>
    <t>{58C8DC29-0205-4929-AD77-8CD1E1FFF6CA}</t>
  </si>
  <si>
    <t>ABS A0769 WILLIAM V RICE SURVEY, TRACT 21, 11.75 ACRES</t>
  </si>
  <si>
    <t>% of Parcel to Acquire</t>
  </si>
  <si>
    <t>CCAD $/SF</t>
  </si>
  <si>
    <t>CCAD ROW Appraised Value</t>
  </si>
  <si>
    <t>Adjusted $/SF</t>
  </si>
  <si>
    <t>Adjusted Value</t>
  </si>
  <si>
    <t>Impact?</t>
  </si>
  <si>
    <t>Soft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</si>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</sst>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2" fontId="0" fillId="0" borderId="0" xfId="0" applyNumberFormat="1"/>
    <xf numFmtId="10" fontId="0" fillId="0" borderId="0" xfId="43" applyNumberFormat="1" applyFont="1"/>
    <xf numFmtId="44" fontId="0" fillId="0" borderId="0" xfId="42" applyFont="1"/>
    <xf numFmtId="44" fontId="0" fillId="0" borderId="0" xfId="0" applyNumberFormat="1"/>
    <xf numFmtId="164" fontId="0" fillId="0" borderId="0" xfId="42" applyNumberFormat="1" applyFont="1"/>
    <xf numFmtId="164" fontId="0" fillId="0" borderId="0" xfId="0" applyNumberFormat="1"/>
    <xf numFmtId="1" fontId="0" fillId="0" borderId="0" xfId="0" applyNumberForma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N178"/>
  <sheetViews>
    <sheetView tabSelected="1" topLeftCell="A163" workbookViewId="0">
      <selection activeCell="DN178" sqref="DN178"/>
    </sheetView>
  </sheetViews>
  <sheetFormatPr defaultRowHeight="14.4" x14ac:dyDescent="0.3"/>
  <cols>
    <col min="1" max="1" width="9" style="1" bestFit="1" customWidth="1"/>
    <col min="2" max="2" width="8.44140625" style="1" bestFit="1" customWidth="1"/>
    <col min="3" max="3" width="19.5546875" style="1" bestFit="1" customWidth="1"/>
    <col min="4" max="4" width="9" style="1" bestFit="1" customWidth="1"/>
    <col min="5" max="6" width="12.33203125" style="1" bestFit="1" customWidth="1"/>
    <col min="7" max="7" width="11.109375" style="1" bestFit="1" customWidth="1"/>
    <col min="8" max="9" width="11.33203125" style="1" bestFit="1" customWidth="1"/>
    <col min="10" max="11" width="11.109375" style="1" bestFit="1" customWidth="1"/>
    <col min="12" max="12" width="14" style="1" bestFit="1" customWidth="1"/>
    <col min="13" max="13" width="10.5546875" style="1" bestFit="1" customWidth="1"/>
    <col min="14" max="14" width="14" style="1" bestFit="1" customWidth="1"/>
    <col min="15" max="15" width="9.6640625" style="1" bestFit="1" customWidth="1"/>
    <col min="16" max="16" width="40.5546875" style="1" bestFit="1" customWidth="1"/>
    <col min="17" max="17" width="9.5546875" style="1" bestFit="1" customWidth="1"/>
    <col min="18" max="18" width="19.5546875" style="1" bestFit="1" customWidth="1"/>
    <col min="19" max="19" width="56.109375" style="1" bestFit="1" customWidth="1"/>
    <col min="20" max="20" width="9.88671875" style="1" bestFit="1" customWidth="1"/>
    <col min="21" max="21" width="11" style="1" bestFit="1" customWidth="1"/>
    <col min="22" max="22" width="43" style="1" bestFit="1" customWidth="1"/>
    <col min="23" max="23" width="53.88671875" style="1" bestFit="1" customWidth="1"/>
    <col min="24" max="24" width="52.21875" style="1" bestFit="1" customWidth="1"/>
    <col min="25" max="25" width="29.33203125" style="1" bestFit="1" customWidth="1"/>
    <col min="26" max="26" width="15.44140625" style="1" bestFit="1" customWidth="1"/>
    <col min="27" max="27" width="10.109375" style="1" bestFit="1" customWidth="1"/>
    <col min="28" max="28" width="10.6640625" style="1" bestFit="1" customWidth="1"/>
    <col min="29" max="29" width="10.21875" style="1" bestFit="1" customWidth="1"/>
    <col min="30" max="30" width="11" style="1" bestFit="1" customWidth="1"/>
    <col min="31" max="31" width="11.21875" style="1" bestFit="1" customWidth="1"/>
    <col min="32" max="32" width="57.88671875" style="1" bestFit="1" customWidth="1"/>
    <col min="33" max="33" width="5.5546875" style="1" bestFit="1" customWidth="1"/>
    <col min="34" max="34" width="22.88671875" style="1" bestFit="1" customWidth="1"/>
    <col min="35" max="35" width="108.88671875" style="1" bestFit="1" customWidth="1"/>
    <col min="36" max="36" width="49.6640625" style="1" bestFit="1" customWidth="1"/>
    <col min="37" max="37" width="7.44140625" style="1" bestFit="1" customWidth="1"/>
    <col min="38" max="38" width="10.44140625" style="1" bestFit="1" customWidth="1"/>
    <col min="39" max="40" width="9.88671875" style="1" bestFit="1" customWidth="1"/>
    <col min="41" max="41" width="9.33203125" style="1" bestFit="1" customWidth="1"/>
    <col min="42" max="42" width="19.88671875" style="1" bestFit="1" customWidth="1"/>
    <col min="43" max="43" width="9.44140625" style="1" bestFit="1" customWidth="1"/>
    <col min="44" max="44" width="10.109375" style="1" bestFit="1" customWidth="1"/>
    <col min="45" max="45" width="9.109375" style="1" bestFit="1" customWidth="1"/>
    <col min="46" max="46" width="8.44140625" style="1" bestFit="1" customWidth="1"/>
    <col min="47" max="47" width="27.6640625" style="1" bestFit="1" customWidth="1"/>
    <col min="48" max="48" width="4.88671875" style="1" bestFit="1" customWidth="1"/>
    <col min="49" max="49" width="6.5546875" style="1" bestFit="1" customWidth="1"/>
    <col min="50" max="50" width="2.88671875" style="1" bestFit="1" customWidth="1"/>
    <col min="51" max="51" width="11.21875" style="1" bestFit="1" customWidth="1"/>
    <col min="52" max="52" width="23.44140625" style="1" bestFit="1" customWidth="1"/>
    <col min="53" max="54" width="11.6640625" style="1" bestFit="1" customWidth="1"/>
    <col min="55" max="55" width="18.21875" style="1" bestFit="1" customWidth="1"/>
    <col min="56" max="56" width="8.21875" style="1" bestFit="1" customWidth="1"/>
    <col min="57" max="57" width="11.21875" style="1" bestFit="1" customWidth="1"/>
    <col min="58" max="59" width="9.6640625" style="1" bestFit="1" customWidth="1"/>
    <col min="60" max="60" width="9" style="1" bestFit="1" customWidth="1"/>
    <col min="61" max="61" width="9.6640625" style="1" bestFit="1" customWidth="1"/>
    <col min="62" max="62" width="9.44140625" style="1" bestFit="1" customWidth="1"/>
    <col min="63" max="63" width="14.33203125" style="1" bestFit="1" customWidth="1"/>
    <col min="64" max="64" width="8.21875" style="1" bestFit="1" customWidth="1"/>
    <col min="65" max="65" width="7.88671875" style="1" bestFit="1" customWidth="1"/>
    <col min="66" max="66" width="10.5546875" style="1" bestFit="1" customWidth="1"/>
    <col min="67" max="67" width="10.77734375" style="1" bestFit="1" customWidth="1"/>
    <col min="68" max="68" width="11" style="1" bestFit="1" customWidth="1"/>
    <col min="69" max="69" width="9.44140625" style="1" bestFit="1" customWidth="1"/>
    <col min="70" max="70" width="6" style="1" bestFit="1" customWidth="1"/>
    <col min="71" max="71" width="6.6640625" style="1" bestFit="1" customWidth="1"/>
    <col min="72" max="72" width="10.5546875" style="1" bestFit="1" customWidth="1"/>
    <col min="73" max="73" width="5.109375" style="1" bestFit="1" customWidth="1"/>
    <col min="74" max="74" width="5.6640625" style="1" bestFit="1" customWidth="1"/>
    <col min="75" max="75" width="6.77734375" style="1" bestFit="1" customWidth="1"/>
    <col min="76" max="76" width="5.21875" style="1" bestFit="1" customWidth="1"/>
    <col min="77" max="77" width="10.5546875" style="1" bestFit="1" customWidth="1"/>
    <col min="78" max="78" width="4.88671875" style="1" bestFit="1" customWidth="1"/>
    <col min="79" max="80" width="10.21875" style="1" bestFit="1" customWidth="1"/>
    <col min="81" max="81" width="9.6640625" style="1" bestFit="1" customWidth="1"/>
    <col min="82" max="82" width="10.21875" style="1" bestFit="1" customWidth="1"/>
    <col min="83" max="83" width="10.5546875" style="1" bestFit="1" customWidth="1"/>
    <col min="84" max="85" width="10" style="1" bestFit="1" customWidth="1"/>
    <col min="86" max="86" width="10.109375" style="1" bestFit="1" customWidth="1"/>
    <col min="87" max="87" width="10.77734375" style="1" bestFit="1" customWidth="1"/>
    <col min="88" max="88" width="10.6640625" style="1" bestFit="1" customWidth="1"/>
    <col min="89" max="89" width="9.88671875" style="1" bestFit="1" customWidth="1"/>
    <col min="90" max="90" width="10.109375" style="1" bestFit="1" customWidth="1"/>
    <col min="91" max="91" width="10.21875" style="1" bestFit="1" customWidth="1"/>
    <col min="92" max="92" width="9.88671875" style="1" bestFit="1" customWidth="1"/>
    <col min="93" max="93" width="9.6640625" style="1" bestFit="1" customWidth="1"/>
    <col min="94" max="94" width="13.6640625" style="1" bestFit="1" customWidth="1"/>
    <col min="95" max="95" width="14.6640625" style="1" bestFit="1" customWidth="1"/>
    <col min="96" max="96" width="12.109375" style="1" bestFit="1" customWidth="1"/>
    <col min="97" max="97" width="13.6640625" style="1" bestFit="1" customWidth="1"/>
    <col min="98" max="98" width="11.109375" style="1" bestFit="1" customWidth="1"/>
    <col min="99" max="102" width="14.6640625" style="1" bestFit="1" customWidth="1"/>
    <col min="103" max="103" width="11.109375" style="1" bestFit="1" customWidth="1"/>
    <col min="104" max="104" width="14.6640625" style="1" bestFit="1" customWidth="1"/>
    <col min="105" max="105" width="10.6640625" style="1" bestFit="1" customWidth="1"/>
    <col min="106" max="106" width="9.33203125" style="1" bestFit="1" customWidth="1"/>
    <col min="107" max="107" width="10.44140625" style="1" bestFit="1" customWidth="1"/>
    <col min="108" max="108" width="10" style="1" bestFit="1" customWidth="1"/>
    <col min="109" max="109" width="10.109375" style="1" bestFit="1" customWidth="1"/>
    <col min="110" max="110" width="12.109375" style="3" bestFit="1" customWidth="1"/>
    <col min="111" max="111" width="19.109375" bestFit="1" customWidth="1"/>
    <col min="112" max="112" width="9.5546875" bestFit="1" customWidth="1"/>
    <col min="113" max="113" width="24" bestFit="1" customWidth="1"/>
    <col min="114" max="114" width="12" bestFit="1" customWidth="1"/>
    <col min="115" max="115" width="13.109375" bestFit="1" customWidth="1"/>
    <col min="118" max="118" width="13.109375" bestFit="1" customWidth="1"/>
  </cols>
  <sheetData>
    <row r="1" spans="1:11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3" t="s">
        <v>109</v>
      </c>
      <c r="DG1" s="1" t="s">
        <v>1873</v>
      </c>
      <c r="DH1" s="1" t="s">
        <v>1874</v>
      </c>
      <c r="DI1" s="1" t="s">
        <v>1875</v>
      </c>
      <c r="DJ1" s="1" t="s">
        <v>1876</v>
      </c>
      <c r="DK1" s="1" t="s">
        <v>1877</v>
      </c>
      <c r="DL1" s="1" t="s">
        <v>1878</v>
      </c>
      <c r="DM1" s="1" t="s">
        <v>1879</v>
      </c>
      <c r="DN1" s="1" t="s">
        <v>1880</v>
      </c>
    </row>
    <row r="2" spans="1:118" ht="28.8" x14ac:dyDescent="0.3">
      <c r="A2" s="1">
        <v>6586</v>
      </c>
      <c r="B2" s="1">
        <v>2122043</v>
      </c>
      <c r="C2" s="1" t="s">
        <v>110</v>
      </c>
      <c r="H2" s="1">
        <v>442291.23005800002</v>
      </c>
      <c r="I2" s="1">
        <v>3284.2251769200002</v>
      </c>
      <c r="J2" s="1">
        <v>439490.421875</v>
      </c>
      <c r="K2" s="1">
        <v>3270.19923298</v>
      </c>
      <c r="P2" s="1" t="s">
        <v>111</v>
      </c>
      <c r="Q2" s="1">
        <v>2122043</v>
      </c>
      <c r="R2" s="1" t="s">
        <v>110</v>
      </c>
      <c r="S2" s="1" t="s">
        <v>112</v>
      </c>
      <c r="T2" s="1" t="s">
        <v>113</v>
      </c>
      <c r="U2" s="1">
        <v>100</v>
      </c>
      <c r="X2" s="1" t="s">
        <v>114</v>
      </c>
      <c r="Z2" s="1" t="s">
        <v>115</v>
      </c>
      <c r="AA2" s="1" t="s">
        <v>116</v>
      </c>
      <c r="AB2" s="1" t="s">
        <v>117</v>
      </c>
      <c r="AC2" s="1" t="s">
        <v>118</v>
      </c>
      <c r="AD2" s="1" t="s">
        <v>119</v>
      </c>
      <c r="AE2" s="1" t="s">
        <v>120</v>
      </c>
      <c r="AF2" s="1" t="s">
        <v>121</v>
      </c>
      <c r="AH2" s="1" t="s">
        <v>122</v>
      </c>
      <c r="AI2" s="1" t="s">
        <v>123</v>
      </c>
      <c r="AL2" s="1">
        <v>0</v>
      </c>
      <c r="AM2" s="1">
        <v>0</v>
      </c>
      <c r="AN2" s="1" t="s">
        <v>124</v>
      </c>
      <c r="AP2" s="1" t="s">
        <v>125</v>
      </c>
      <c r="AQ2" s="1" t="s">
        <v>126</v>
      </c>
      <c r="AR2" s="1" t="s">
        <v>115</v>
      </c>
      <c r="AS2" s="1" t="s">
        <v>116</v>
      </c>
      <c r="AT2" s="1" t="s">
        <v>127</v>
      </c>
      <c r="AU2" s="2" t="s">
        <v>128</v>
      </c>
      <c r="AW2" s="1" t="s">
        <v>129</v>
      </c>
      <c r="AY2" s="1" t="s">
        <v>130</v>
      </c>
      <c r="AZ2" s="1" t="s">
        <v>131</v>
      </c>
      <c r="BF2" s="1">
        <v>10.395</v>
      </c>
      <c r="BG2" s="1">
        <v>0</v>
      </c>
      <c r="BH2" s="1">
        <v>452806</v>
      </c>
      <c r="BI2" s="1">
        <v>452806.2</v>
      </c>
      <c r="BJ2" s="1">
        <v>4973</v>
      </c>
      <c r="BK2" s="1" t="s">
        <v>132</v>
      </c>
      <c r="BL2" s="1" t="s">
        <v>133</v>
      </c>
      <c r="BM2" s="1" t="s">
        <v>134</v>
      </c>
      <c r="BO2" s="1" t="s">
        <v>135</v>
      </c>
      <c r="BP2" s="1" t="s">
        <v>113</v>
      </c>
      <c r="BQ2" s="1">
        <v>1982</v>
      </c>
      <c r="BR2" s="1">
        <v>1982</v>
      </c>
      <c r="BT2" s="1" t="s">
        <v>136</v>
      </c>
      <c r="BU2" s="1" t="s">
        <v>137</v>
      </c>
      <c r="BV2" s="1" t="s">
        <v>138</v>
      </c>
      <c r="BW2" s="1">
        <v>1</v>
      </c>
      <c r="BX2" s="1">
        <v>0</v>
      </c>
      <c r="BY2" s="1">
        <v>100</v>
      </c>
      <c r="BZ2" s="1" t="s">
        <v>118</v>
      </c>
      <c r="CA2" s="1">
        <v>36970</v>
      </c>
      <c r="CB2" s="1" t="s">
        <v>139</v>
      </c>
      <c r="CC2" s="1">
        <v>2019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2018</v>
      </c>
      <c r="CP2" s="5">
        <v>269215</v>
      </c>
      <c r="CQ2" s="5">
        <v>0</v>
      </c>
      <c r="CR2" s="5">
        <v>35000</v>
      </c>
      <c r="CS2" s="5">
        <v>0</v>
      </c>
      <c r="CT2" s="5">
        <v>1043</v>
      </c>
      <c r="CU2" s="5">
        <v>469750</v>
      </c>
      <c r="CV2" s="5">
        <v>773965</v>
      </c>
      <c r="CW2" s="5">
        <v>468707</v>
      </c>
      <c r="CX2" s="5">
        <v>305258</v>
      </c>
      <c r="CY2" s="5">
        <v>0</v>
      </c>
      <c r="CZ2" s="5">
        <v>305258</v>
      </c>
      <c r="DA2" s="1">
        <v>0</v>
      </c>
      <c r="DB2" s="1">
        <v>0</v>
      </c>
      <c r="DE2" s="1">
        <v>0</v>
      </c>
      <c r="DF2" s="3">
        <v>0.22533404040900001</v>
      </c>
      <c r="DG2" s="4">
        <f>MIN(DF2*43560/BI2,1)</f>
        <v>2.1677156364502164E-2</v>
      </c>
      <c r="DH2" s="5">
        <f>(CV2-(CP2+CQ2))/BI2</f>
        <v>1.1147153020431257</v>
      </c>
      <c r="DI2" s="6">
        <f>DF2*43560*DH2</f>
        <v>10941.544674982468</v>
      </c>
      <c r="DJ2" s="6">
        <f>IF(ISNUMBER(MATCH(B2,'Green Overlap'!A:A,0)),MAX(12,DH2*1.35),MAX(DH2*1.35,3.5))</f>
        <v>3.5</v>
      </c>
      <c r="DK2" s="7">
        <f>DF2*DJ2*43560</f>
        <v>34354.427800756144</v>
      </c>
      <c r="DL2">
        <f>COUNTIF('Impacted Properties'!A:A,Red_A_Coit_to_US_75!B2)</f>
        <v>1</v>
      </c>
      <c r="DM2" s="7">
        <f>IF(DI2&gt;10000,67000,11000)</f>
        <v>67000</v>
      </c>
      <c r="DN2" s="7">
        <f t="shared" ref="DN2:DN33" si="0">ROUNDUP(IF(DL2=0,DK2+DM2,0),-2)</f>
        <v>0</v>
      </c>
    </row>
    <row r="3" spans="1:118" ht="28.8" x14ac:dyDescent="0.3">
      <c r="A3" s="1">
        <v>8463</v>
      </c>
      <c r="B3" s="1">
        <v>2582764</v>
      </c>
      <c r="C3" s="1" t="s">
        <v>140</v>
      </c>
      <c r="D3" s="1">
        <v>38571</v>
      </c>
      <c r="H3" s="1">
        <v>529544.82769499999</v>
      </c>
      <c r="I3" s="1">
        <v>4353.3641689799997</v>
      </c>
      <c r="J3" s="1">
        <v>291563.82617199997</v>
      </c>
      <c r="K3" s="1">
        <v>2384.0051479399999</v>
      </c>
      <c r="P3" s="1" t="s">
        <v>141</v>
      </c>
      <c r="Q3" s="1">
        <v>2582764</v>
      </c>
      <c r="R3" s="1" t="s">
        <v>140</v>
      </c>
      <c r="S3" s="1" t="s">
        <v>142</v>
      </c>
      <c r="T3" s="1" t="s">
        <v>113</v>
      </c>
      <c r="U3" s="1">
        <v>100</v>
      </c>
      <c r="X3" s="1" t="s">
        <v>143</v>
      </c>
      <c r="Z3" s="1" t="s">
        <v>115</v>
      </c>
      <c r="AA3" s="1" t="s">
        <v>116</v>
      </c>
      <c r="AB3" s="1" t="s">
        <v>144</v>
      </c>
      <c r="AC3" s="1" t="s">
        <v>118</v>
      </c>
      <c r="AD3" s="1" t="s">
        <v>145</v>
      </c>
      <c r="AE3" s="1" t="s">
        <v>146</v>
      </c>
      <c r="AF3" s="1" t="s">
        <v>147</v>
      </c>
      <c r="AH3" s="1" t="s">
        <v>148</v>
      </c>
      <c r="AI3" s="1" t="s">
        <v>149</v>
      </c>
      <c r="AL3" s="1">
        <v>0</v>
      </c>
      <c r="AM3" s="1">
        <v>0</v>
      </c>
      <c r="AN3" s="1" t="s">
        <v>150</v>
      </c>
      <c r="AP3" s="1" t="s">
        <v>151</v>
      </c>
      <c r="AR3" s="1" t="s">
        <v>115</v>
      </c>
      <c r="AS3" s="1" t="s">
        <v>116</v>
      </c>
      <c r="AT3" s="1" t="s">
        <v>127</v>
      </c>
      <c r="AU3" s="2" t="s">
        <v>152</v>
      </c>
      <c r="AW3" s="1" t="s">
        <v>129</v>
      </c>
      <c r="AY3" s="1" t="s">
        <v>130</v>
      </c>
      <c r="AZ3" s="1" t="s">
        <v>131</v>
      </c>
      <c r="BF3" s="1">
        <v>6.8150000000000004</v>
      </c>
      <c r="BG3" s="1">
        <v>0</v>
      </c>
      <c r="BH3" s="1">
        <v>296861.40000000002</v>
      </c>
      <c r="BI3" s="1">
        <v>296861.40000000002</v>
      </c>
      <c r="BJ3" s="1">
        <v>3190</v>
      </c>
      <c r="BK3" s="1" t="s">
        <v>153</v>
      </c>
      <c r="BL3" s="1" t="s">
        <v>133</v>
      </c>
      <c r="BM3" s="1" t="s">
        <v>154</v>
      </c>
      <c r="BO3" s="1" t="s">
        <v>135</v>
      </c>
      <c r="BP3" s="1" t="s">
        <v>113</v>
      </c>
      <c r="BQ3" s="1">
        <v>2005</v>
      </c>
      <c r="BR3" s="1">
        <v>1994</v>
      </c>
      <c r="BT3" s="1" t="s">
        <v>155</v>
      </c>
      <c r="BU3" s="1" t="s">
        <v>156</v>
      </c>
      <c r="BV3" s="1" t="s">
        <v>157</v>
      </c>
      <c r="BW3" s="1">
        <v>2</v>
      </c>
      <c r="BX3" s="1">
        <v>0</v>
      </c>
      <c r="BY3" s="1">
        <v>100</v>
      </c>
      <c r="BZ3" s="1" t="s">
        <v>118</v>
      </c>
      <c r="CA3" s="1">
        <v>38604</v>
      </c>
      <c r="CB3" s="1" t="s">
        <v>139</v>
      </c>
      <c r="CC3" s="1">
        <v>2019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2018</v>
      </c>
      <c r="CP3" s="5">
        <v>275450</v>
      </c>
      <c r="CQ3" s="5">
        <v>0</v>
      </c>
      <c r="CR3" s="5">
        <v>50000</v>
      </c>
      <c r="CS3" s="5">
        <v>0</v>
      </c>
      <c r="CT3" s="5">
        <v>802</v>
      </c>
      <c r="CU3" s="5">
        <v>290750</v>
      </c>
      <c r="CV3" s="5">
        <v>616200</v>
      </c>
      <c r="CW3" s="5">
        <v>289948</v>
      </c>
      <c r="CX3" s="5">
        <v>326252</v>
      </c>
      <c r="CY3" s="5">
        <v>0</v>
      </c>
      <c r="CZ3" s="5">
        <v>326252</v>
      </c>
      <c r="DA3" s="1">
        <v>2006</v>
      </c>
      <c r="DB3" s="1">
        <v>2120713</v>
      </c>
      <c r="DD3" s="1" t="s">
        <v>148</v>
      </c>
      <c r="DE3" s="1">
        <v>17.414999999999999</v>
      </c>
      <c r="DF3" s="3">
        <v>0.65507199597800003</v>
      </c>
      <c r="DG3" s="4">
        <f t="shared" ref="DG3:DG7" si="1">MIN(DF3*43560/BI3,1)</f>
        <v>9.61220830488628E-2</v>
      </c>
      <c r="DH3" s="5">
        <f t="shared" ref="DH3:DH7" si="2">(CV3-(CP3+CQ3))/BI3</f>
        <v>1.1478420569329659</v>
      </c>
      <c r="DI3" s="6">
        <f t="shared" ref="DI3:DI7" si="3">DF3*43560*DH3</f>
        <v>32753.599798899999</v>
      </c>
      <c r="DJ3" s="6">
        <f>IF(ISNUMBER(MATCH(B3,'Green Overlap'!A:A,0)),MAX(12,DH3*1.35),MAX(DH3*1.35,3.5))</f>
        <v>3.5</v>
      </c>
      <c r="DK3" s="7">
        <f t="shared" ref="DK3:DK7" si="4">DF3*DJ3*43560</f>
        <v>99872.27650680588</v>
      </c>
      <c r="DL3">
        <f>COUNTIF('Impacted Properties'!A:A,Red_A_Coit_to_US_75!B3)</f>
        <v>1</v>
      </c>
      <c r="DM3" s="7">
        <f t="shared" ref="DM3:DM66" si="5">IF(DI3&gt;10000,67000,11000)</f>
        <v>67000</v>
      </c>
      <c r="DN3" s="7">
        <f t="shared" si="0"/>
        <v>0</v>
      </c>
    </row>
    <row r="4" spans="1:118" ht="28.8" x14ac:dyDescent="0.3">
      <c r="A4" s="1">
        <v>16787</v>
      </c>
      <c r="B4" s="1">
        <v>969982</v>
      </c>
      <c r="C4" s="1" t="s">
        <v>158</v>
      </c>
      <c r="H4" s="1">
        <v>47724.173097600004</v>
      </c>
      <c r="I4" s="1">
        <v>929.05328402999999</v>
      </c>
      <c r="J4" s="1">
        <v>37136.5214844</v>
      </c>
      <c r="K4" s="1">
        <v>868.8605096</v>
      </c>
      <c r="P4" s="1" t="s">
        <v>159</v>
      </c>
      <c r="Q4" s="1">
        <v>969982</v>
      </c>
      <c r="R4" s="1" t="s">
        <v>158</v>
      </c>
      <c r="S4" s="1" t="s">
        <v>160</v>
      </c>
      <c r="T4" s="1" t="s">
        <v>113</v>
      </c>
      <c r="U4" s="1">
        <v>100</v>
      </c>
      <c r="X4" s="1" t="s">
        <v>161</v>
      </c>
      <c r="Z4" s="1" t="s">
        <v>115</v>
      </c>
      <c r="AA4" s="1" t="s">
        <v>116</v>
      </c>
      <c r="AB4" s="1" t="s">
        <v>162</v>
      </c>
      <c r="AC4" s="1" t="s">
        <v>118</v>
      </c>
      <c r="AD4" s="1" t="s">
        <v>119</v>
      </c>
      <c r="AE4" s="1" t="s">
        <v>120</v>
      </c>
      <c r="AF4" s="1" t="s">
        <v>121</v>
      </c>
      <c r="AH4" s="1" t="s">
        <v>163</v>
      </c>
      <c r="AI4" s="1" t="s">
        <v>164</v>
      </c>
      <c r="AL4" s="1">
        <v>0</v>
      </c>
      <c r="AM4" s="1">
        <v>0</v>
      </c>
      <c r="AN4" s="1" t="s">
        <v>165</v>
      </c>
      <c r="AP4" s="1" t="s">
        <v>166</v>
      </c>
      <c r="AR4" s="1" t="s">
        <v>115</v>
      </c>
      <c r="AS4" s="1" t="s">
        <v>116</v>
      </c>
      <c r="AT4" s="1" t="s">
        <v>127</v>
      </c>
      <c r="AU4" s="2" t="s">
        <v>167</v>
      </c>
      <c r="AW4" s="1" t="s">
        <v>168</v>
      </c>
      <c r="AY4" s="1" t="s">
        <v>169</v>
      </c>
      <c r="AZ4" s="1" t="s">
        <v>170</v>
      </c>
      <c r="BD4" s="1">
        <v>43182</v>
      </c>
      <c r="BE4" s="1" t="s">
        <v>171</v>
      </c>
      <c r="BF4" s="1">
        <v>1</v>
      </c>
      <c r="BG4" s="1">
        <v>3619.6673999999998</v>
      </c>
      <c r="BH4" s="1">
        <v>43560</v>
      </c>
      <c r="BI4" s="1">
        <v>43560</v>
      </c>
      <c r="BJ4" s="1">
        <v>0</v>
      </c>
      <c r="BK4" s="1" t="s">
        <v>119</v>
      </c>
      <c r="BL4" s="1" t="s">
        <v>172</v>
      </c>
      <c r="BO4" s="1" t="s">
        <v>135</v>
      </c>
      <c r="BP4" s="1" t="s">
        <v>173</v>
      </c>
      <c r="BQ4" s="1">
        <v>0</v>
      </c>
      <c r="BR4" s="1">
        <v>0</v>
      </c>
      <c r="BT4" s="1" t="s">
        <v>174</v>
      </c>
      <c r="BW4" s="1">
        <v>0</v>
      </c>
      <c r="BX4" s="1">
        <v>0</v>
      </c>
      <c r="BY4" s="1">
        <v>0</v>
      </c>
      <c r="BZ4" s="1" t="s">
        <v>175</v>
      </c>
      <c r="CB4" s="1" t="s">
        <v>139</v>
      </c>
      <c r="CC4" s="1">
        <v>2019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2018</v>
      </c>
      <c r="CP4" s="5">
        <v>0</v>
      </c>
      <c r="CQ4" s="5">
        <v>0</v>
      </c>
      <c r="CR4" s="5">
        <v>12000</v>
      </c>
      <c r="CS4" s="5">
        <v>0</v>
      </c>
      <c r="CT4" s="5">
        <v>0</v>
      </c>
      <c r="CU4" s="5">
        <v>0</v>
      </c>
      <c r="CV4" s="5">
        <v>12000</v>
      </c>
      <c r="CW4" s="5">
        <v>0</v>
      </c>
      <c r="CX4" s="5">
        <v>12000</v>
      </c>
      <c r="CY4" s="5">
        <v>0</v>
      </c>
      <c r="CZ4" s="5">
        <v>12000</v>
      </c>
      <c r="DA4" s="1">
        <v>0</v>
      </c>
      <c r="DB4" s="1">
        <v>0</v>
      </c>
      <c r="DE4" s="1">
        <v>0</v>
      </c>
      <c r="DF4" s="3">
        <v>0.49490691183500002</v>
      </c>
      <c r="DG4" s="4">
        <f t="shared" si="1"/>
        <v>0.49490691183500002</v>
      </c>
      <c r="DH4" s="5">
        <f t="shared" si="2"/>
        <v>0.27548209366391185</v>
      </c>
      <c r="DI4" s="6">
        <f t="shared" si="3"/>
        <v>5938.8829420200009</v>
      </c>
      <c r="DJ4" s="6">
        <f>IF(ISNUMBER(MATCH(B4,'Green Overlap'!A:A,0)),MAX(12,DH4*1.35),MAX(DH4*1.35,3.5))</f>
        <v>3.5</v>
      </c>
      <c r="DK4" s="7">
        <f t="shared" si="4"/>
        <v>75453.507778364103</v>
      </c>
      <c r="DL4">
        <f>COUNTIF('Impacted Properties'!A:A,Red_A_Coit_to_US_75!B4)</f>
        <v>0</v>
      </c>
      <c r="DM4" s="7">
        <f t="shared" si="5"/>
        <v>11000</v>
      </c>
      <c r="DN4" s="7">
        <f t="shared" si="0"/>
        <v>86500</v>
      </c>
    </row>
    <row r="5" spans="1:118" ht="28.8" x14ac:dyDescent="0.3">
      <c r="A5" s="1">
        <v>12368</v>
      </c>
      <c r="B5" s="1">
        <v>1515961</v>
      </c>
      <c r="C5" s="1" t="s">
        <v>176</v>
      </c>
      <c r="H5" s="1">
        <v>429865.31062399998</v>
      </c>
      <c r="I5" s="1">
        <v>2986.1655311200002</v>
      </c>
      <c r="J5" s="1">
        <v>429865.308594</v>
      </c>
      <c r="K5" s="1">
        <v>2986.1655311200002</v>
      </c>
      <c r="P5" s="1" t="s">
        <v>177</v>
      </c>
      <c r="Q5" s="1">
        <v>1515961</v>
      </c>
      <c r="R5" s="1" t="s">
        <v>176</v>
      </c>
      <c r="S5" s="1" t="s">
        <v>178</v>
      </c>
      <c r="T5" s="1" t="s">
        <v>113</v>
      </c>
      <c r="U5" s="1">
        <v>100</v>
      </c>
      <c r="X5" s="1" t="s">
        <v>179</v>
      </c>
      <c r="Z5" s="1" t="s">
        <v>180</v>
      </c>
      <c r="AA5" s="1" t="s">
        <v>116</v>
      </c>
      <c r="AB5" s="1" t="s">
        <v>181</v>
      </c>
      <c r="AC5" s="1" t="s">
        <v>118</v>
      </c>
      <c r="AD5" s="1" t="s">
        <v>132</v>
      </c>
      <c r="AE5" s="1" t="s">
        <v>182</v>
      </c>
      <c r="AF5" s="1" t="s">
        <v>183</v>
      </c>
      <c r="AH5" s="1" t="s">
        <v>184</v>
      </c>
      <c r="AI5" s="1" t="s">
        <v>185</v>
      </c>
      <c r="AL5" s="1">
        <v>0</v>
      </c>
      <c r="AM5" s="1">
        <v>0</v>
      </c>
      <c r="AP5" s="1" t="s">
        <v>186</v>
      </c>
      <c r="AQ5" s="1" t="s">
        <v>187</v>
      </c>
      <c r="AR5" s="1" t="s">
        <v>115</v>
      </c>
      <c r="AS5" s="1" t="s">
        <v>116</v>
      </c>
      <c r="AT5" s="1" t="s">
        <v>188</v>
      </c>
      <c r="AU5" s="2" t="s">
        <v>189</v>
      </c>
      <c r="AW5" s="1" t="s">
        <v>129</v>
      </c>
      <c r="AZ5" s="1" t="s">
        <v>131</v>
      </c>
      <c r="BA5" s="1" t="s">
        <v>190</v>
      </c>
      <c r="BB5" s="1" t="s">
        <v>191</v>
      </c>
      <c r="BC5" s="1" t="s">
        <v>192</v>
      </c>
      <c r="BD5" s="1">
        <v>34926</v>
      </c>
      <c r="BE5" s="1" t="s">
        <v>193</v>
      </c>
      <c r="BF5" s="1">
        <v>10.000999999999999</v>
      </c>
      <c r="BG5" s="1">
        <v>0</v>
      </c>
      <c r="BH5" s="1">
        <v>435644</v>
      </c>
      <c r="BI5" s="1">
        <v>435643.56</v>
      </c>
      <c r="BJ5" s="1">
        <v>0</v>
      </c>
      <c r="BK5" s="1" t="s">
        <v>132</v>
      </c>
      <c r="BL5" s="1" t="s">
        <v>194</v>
      </c>
      <c r="BO5" s="1" t="s">
        <v>135</v>
      </c>
      <c r="BP5" s="1" t="s">
        <v>113</v>
      </c>
      <c r="BQ5" s="1">
        <v>0</v>
      </c>
      <c r="BR5" s="1">
        <v>0</v>
      </c>
      <c r="BT5" s="1" t="s">
        <v>194</v>
      </c>
      <c r="BW5" s="1">
        <v>0</v>
      </c>
      <c r="BX5" s="1">
        <v>0</v>
      </c>
      <c r="BY5" s="1">
        <v>0</v>
      </c>
      <c r="BZ5" s="1" t="s">
        <v>175</v>
      </c>
      <c r="CA5" s="1">
        <v>30317</v>
      </c>
      <c r="CB5" s="1" t="s">
        <v>139</v>
      </c>
      <c r="CC5" s="1">
        <v>2019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2018</v>
      </c>
      <c r="CP5" s="5">
        <v>0</v>
      </c>
      <c r="CQ5" s="5">
        <v>0</v>
      </c>
      <c r="CR5" s="5">
        <v>0</v>
      </c>
      <c r="CS5" s="5">
        <v>400040</v>
      </c>
      <c r="CT5" s="5">
        <v>0</v>
      </c>
      <c r="CU5" s="5">
        <v>0</v>
      </c>
      <c r="CV5" s="5">
        <v>400040</v>
      </c>
      <c r="CW5" s="5">
        <v>0</v>
      </c>
      <c r="CX5" s="5">
        <v>400040</v>
      </c>
      <c r="CY5" s="5">
        <v>0</v>
      </c>
      <c r="CZ5" s="5">
        <v>400040</v>
      </c>
      <c r="DA5" s="1">
        <v>0</v>
      </c>
      <c r="DB5" s="1">
        <v>0</v>
      </c>
      <c r="DE5" s="1">
        <v>0</v>
      </c>
      <c r="DF5" s="3">
        <v>2.7920968068000001</v>
      </c>
      <c r="DG5" s="4">
        <f t="shared" si="1"/>
        <v>0.2791817625037496</v>
      </c>
      <c r="DH5" s="5">
        <f t="shared" si="2"/>
        <v>0.91827364554637281</v>
      </c>
      <c r="DI5" s="6">
        <f t="shared" si="3"/>
        <v>111683.87227199999</v>
      </c>
      <c r="DJ5" s="6">
        <f>IF(ISNUMBER(MATCH(B5,'Green Overlap'!A:A,0)),MAX(12,DH5*1.35),MAX(DH5*1.35,3.5))</f>
        <v>3.5</v>
      </c>
      <c r="DK5" s="7">
        <f t="shared" si="4"/>
        <v>425683.079164728</v>
      </c>
      <c r="DL5">
        <f>COUNTIF('Impacted Properties'!A:A,Red_A_Coit_to_US_75!B5)</f>
        <v>0</v>
      </c>
      <c r="DM5" s="7">
        <f t="shared" si="5"/>
        <v>67000</v>
      </c>
      <c r="DN5" s="7">
        <f t="shared" si="0"/>
        <v>492700</v>
      </c>
    </row>
    <row r="6" spans="1:118" x14ac:dyDescent="0.3">
      <c r="A6" s="1">
        <v>13182</v>
      </c>
      <c r="B6" s="1">
        <v>2602288</v>
      </c>
      <c r="C6" s="1" t="s">
        <v>195</v>
      </c>
      <c r="D6" s="1">
        <v>38837</v>
      </c>
      <c r="H6" s="1">
        <v>272898.32318100001</v>
      </c>
      <c r="I6" s="1">
        <v>2258.82005183</v>
      </c>
      <c r="J6" s="1">
        <v>272898.328125</v>
      </c>
      <c r="K6" s="1">
        <v>2258.82005183</v>
      </c>
      <c r="P6" s="1" t="s">
        <v>196</v>
      </c>
      <c r="Q6" s="1">
        <v>2602288</v>
      </c>
      <c r="R6" s="1" t="s">
        <v>195</v>
      </c>
      <c r="S6" s="1" t="s">
        <v>197</v>
      </c>
      <c r="T6" s="1" t="s">
        <v>113</v>
      </c>
      <c r="U6" s="1">
        <v>100</v>
      </c>
      <c r="W6" s="1" t="s">
        <v>198</v>
      </c>
      <c r="X6" s="1" t="s">
        <v>199</v>
      </c>
      <c r="Z6" s="1" t="s">
        <v>200</v>
      </c>
      <c r="AA6" s="1" t="s">
        <v>201</v>
      </c>
      <c r="AB6" s="1" t="s">
        <v>202</v>
      </c>
      <c r="AC6" s="1" t="s">
        <v>118</v>
      </c>
      <c r="AD6" s="1" t="s">
        <v>203</v>
      </c>
      <c r="AE6" s="1" t="s">
        <v>204</v>
      </c>
      <c r="AF6" s="1" t="s">
        <v>205</v>
      </c>
      <c r="AH6" s="1" t="s">
        <v>206</v>
      </c>
      <c r="AI6" s="1" t="s">
        <v>207</v>
      </c>
      <c r="AL6" s="1">
        <v>0</v>
      </c>
      <c r="AM6" s="1">
        <v>0</v>
      </c>
      <c r="AV6" s="1" t="s">
        <v>208</v>
      </c>
      <c r="AW6" s="1" t="s">
        <v>129</v>
      </c>
      <c r="AZ6" s="1" t="s">
        <v>209</v>
      </c>
      <c r="BA6" s="1" t="s">
        <v>210</v>
      </c>
      <c r="BB6" s="1" t="s">
        <v>211</v>
      </c>
      <c r="BC6" s="1" t="s">
        <v>212</v>
      </c>
      <c r="BD6" s="1">
        <v>38541</v>
      </c>
      <c r="BE6" s="1" t="s">
        <v>213</v>
      </c>
      <c r="BF6" s="1">
        <v>9.4640000000000004</v>
      </c>
      <c r="BG6" s="1">
        <v>0</v>
      </c>
      <c r="BH6" s="1">
        <v>412251.84</v>
      </c>
      <c r="BI6" s="1">
        <v>412251.84</v>
      </c>
      <c r="BJ6" s="1">
        <v>0</v>
      </c>
      <c r="BK6" s="1" t="s">
        <v>203</v>
      </c>
      <c r="BL6" s="1" t="s">
        <v>214</v>
      </c>
      <c r="BO6" s="1" t="s">
        <v>135</v>
      </c>
      <c r="BP6" s="1" t="s">
        <v>113</v>
      </c>
      <c r="BQ6" s="1">
        <v>0</v>
      </c>
      <c r="BR6" s="1">
        <v>0</v>
      </c>
      <c r="BT6" s="1" t="s">
        <v>136</v>
      </c>
      <c r="BW6" s="1">
        <v>0</v>
      </c>
      <c r="BX6" s="1">
        <v>0</v>
      </c>
      <c r="BY6" s="1">
        <v>0</v>
      </c>
      <c r="BZ6" s="1" t="s">
        <v>175</v>
      </c>
      <c r="CA6" s="1">
        <v>38819</v>
      </c>
      <c r="CB6" s="1" t="s">
        <v>139</v>
      </c>
      <c r="CC6" s="1">
        <v>2019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2018</v>
      </c>
      <c r="CP6" s="5">
        <v>0</v>
      </c>
      <c r="CQ6" s="5">
        <v>0</v>
      </c>
      <c r="CR6" s="5">
        <v>0</v>
      </c>
      <c r="CS6" s="5">
        <v>0</v>
      </c>
      <c r="CT6" s="5">
        <v>1050</v>
      </c>
      <c r="CU6" s="5">
        <v>18928</v>
      </c>
      <c r="CV6" s="5">
        <v>18928</v>
      </c>
      <c r="CW6" s="5">
        <v>17878</v>
      </c>
      <c r="CX6" s="5">
        <v>1050</v>
      </c>
      <c r="CY6" s="5">
        <v>0</v>
      </c>
      <c r="CZ6" s="5">
        <v>1050</v>
      </c>
      <c r="DA6" s="1">
        <v>0</v>
      </c>
      <c r="DB6" s="1">
        <v>0</v>
      </c>
      <c r="DE6" s="1">
        <v>0</v>
      </c>
      <c r="DF6" s="3">
        <v>3.9565085744299999</v>
      </c>
      <c r="DG6" s="4">
        <f t="shared" si="1"/>
        <v>0.41805880963968722</v>
      </c>
      <c r="DH6" s="5">
        <f t="shared" si="2"/>
        <v>4.5913682277318638E-2</v>
      </c>
      <c r="DI6" s="6">
        <f t="shared" si="3"/>
        <v>7913.017148859999</v>
      </c>
      <c r="DJ6" s="6">
        <f>IF(ISNUMBER(MATCH(B6,'Green Overlap'!A:A,0)),MAX(12,DH6*1.35),MAX(DH6*1.35,3.5))</f>
        <v>3.5</v>
      </c>
      <c r="DK6" s="7">
        <f t="shared" si="4"/>
        <v>603209.29725759779</v>
      </c>
      <c r="DL6">
        <f>COUNTIF('Impacted Properties'!A:A,Red_A_Coit_to_US_75!B6)</f>
        <v>0</v>
      </c>
      <c r="DM6" s="7">
        <f t="shared" si="5"/>
        <v>11000</v>
      </c>
      <c r="DN6" s="7">
        <f t="shared" si="0"/>
        <v>614300</v>
      </c>
    </row>
    <row r="7" spans="1:118" ht="28.8" x14ac:dyDescent="0.3">
      <c r="A7" s="1">
        <v>10327</v>
      </c>
      <c r="B7" s="1">
        <v>2658386</v>
      </c>
      <c r="C7" s="1" t="s">
        <v>215</v>
      </c>
      <c r="H7" s="1">
        <v>35239.3940927</v>
      </c>
      <c r="I7" s="1">
        <v>1078.62896641</v>
      </c>
      <c r="J7" s="1">
        <v>35239.3945313</v>
      </c>
      <c r="K7" s="1">
        <v>1078.62896641</v>
      </c>
      <c r="P7" s="1" t="s">
        <v>216</v>
      </c>
      <c r="Q7" s="1">
        <v>2658386</v>
      </c>
      <c r="R7" s="1" t="s">
        <v>215</v>
      </c>
      <c r="S7" s="1" t="s">
        <v>217</v>
      </c>
      <c r="T7" s="1" t="s">
        <v>113</v>
      </c>
      <c r="U7" s="1">
        <v>100</v>
      </c>
      <c r="X7" s="1" t="s">
        <v>218</v>
      </c>
      <c r="Z7" s="1" t="s">
        <v>219</v>
      </c>
      <c r="AA7" s="1" t="s">
        <v>116</v>
      </c>
      <c r="AB7" s="1" t="s">
        <v>220</v>
      </c>
      <c r="AC7" s="1" t="s">
        <v>118</v>
      </c>
      <c r="AD7" s="1" t="s">
        <v>221</v>
      </c>
      <c r="AE7" s="1" t="s">
        <v>222</v>
      </c>
      <c r="AF7" s="1" t="s">
        <v>223</v>
      </c>
      <c r="AG7" s="1" t="s">
        <v>156</v>
      </c>
      <c r="AH7" s="1" t="s">
        <v>224</v>
      </c>
      <c r="AI7" s="1" t="s">
        <v>225</v>
      </c>
      <c r="AL7" s="1">
        <v>0</v>
      </c>
      <c r="AM7" s="1">
        <v>0</v>
      </c>
      <c r="AR7" s="1" t="s">
        <v>115</v>
      </c>
      <c r="AS7" s="1" t="s">
        <v>116</v>
      </c>
      <c r="AT7" s="1" t="s">
        <v>127</v>
      </c>
      <c r="AU7" s="2" t="s">
        <v>226</v>
      </c>
      <c r="AV7" s="1" t="s">
        <v>208</v>
      </c>
      <c r="AW7" s="1" t="s">
        <v>168</v>
      </c>
      <c r="AZ7" s="1" t="s">
        <v>227</v>
      </c>
      <c r="BC7" s="1" t="s">
        <v>228</v>
      </c>
      <c r="BD7" s="1">
        <v>42720</v>
      </c>
      <c r="BE7" s="1" t="s">
        <v>229</v>
      </c>
      <c r="BF7" s="1">
        <v>0.81799999999999995</v>
      </c>
      <c r="BG7" s="1">
        <v>6.8419999999999996</v>
      </c>
      <c r="BH7" s="1">
        <v>35632.080000000002</v>
      </c>
      <c r="BI7" s="1">
        <v>35632.080000000002</v>
      </c>
      <c r="BJ7" s="1">
        <v>0</v>
      </c>
      <c r="BK7" s="1" t="s">
        <v>230</v>
      </c>
      <c r="BL7" s="1" t="s">
        <v>231</v>
      </c>
      <c r="BO7" s="1" t="s">
        <v>135</v>
      </c>
      <c r="BP7" s="1" t="s">
        <v>173</v>
      </c>
      <c r="BQ7" s="1">
        <v>0</v>
      </c>
      <c r="BR7" s="1">
        <v>0</v>
      </c>
      <c r="BT7" s="1" t="s">
        <v>231</v>
      </c>
      <c r="BW7" s="1">
        <v>0</v>
      </c>
      <c r="BX7" s="1">
        <v>0</v>
      </c>
      <c r="BY7" s="1">
        <v>0</v>
      </c>
      <c r="BZ7" s="1" t="s">
        <v>175</v>
      </c>
      <c r="CA7" s="1">
        <v>40169</v>
      </c>
      <c r="CB7" s="1" t="s">
        <v>139</v>
      </c>
      <c r="CC7" s="1">
        <v>2019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2018</v>
      </c>
      <c r="CP7" s="5">
        <v>0</v>
      </c>
      <c r="CQ7" s="5">
        <v>0</v>
      </c>
      <c r="CR7" s="5">
        <v>0</v>
      </c>
      <c r="CS7" s="5">
        <v>4090</v>
      </c>
      <c r="CT7" s="5">
        <v>0</v>
      </c>
      <c r="CU7" s="5">
        <v>0</v>
      </c>
      <c r="CV7" s="5">
        <v>4090</v>
      </c>
      <c r="CW7" s="5">
        <v>0</v>
      </c>
      <c r="CX7" s="5">
        <v>4090</v>
      </c>
      <c r="CY7" s="5">
        <v>0</v>
      </c>
      <c r="CZ7" s="5">
        <v>4090</v>
      </c>
      <c r="DA7" s="1">
        <v>2008</v>
      </c>
      <c r="DB7" s="1">
        <v>1062076</v>
      </c>
      <c r="DC7" s="1" t="s">
        <v>156</v>
      </c>
      <c r="DD7" s="1" t="s">
        <v>224</v>
      </c>
      <c r="DE7" s="1">
        <v>3.03</v>
      </c>
      <c r="DF7" s="3">
        <v>0.72211103996199999</v>
      </c>
      <c r="DG7" s="4">
        <f t="shared" si="1"/>
        <v>0.88277633247188259</v>
      </c>
      <c r="DH7" s="5">
        <f t="shared" si="2"/>
        <v>0.1147842056932966</v>
      </c>
      <c r="DI7" s="6">
        <f t="shared" si="3"/>
        <v>3610.5551998099995</v>
      </c>
      <c r="DJ7" s="6">
        <f>IF(ISNUMBER(MATCH(B7,'Green Overlap'!A:A,0)),MAX(12,DH7*1.35),MAX(DH7*1.35,3.5))</f>
        <v>3.5</v>
      </c>
      <c r="DK7" s="7">
        <f t="shared" si="4"/>
        <v>110093.04915260652</v>
      </c>
      <c r="DL7">
        <f>COUNTIF('Impacted Properties'!A:A,Red_A_Coit_to_US_75!B7)</f>
        <v>0</v>
      </c>
      <c r="DM7" s="7">
        <f t="shared" si="5"/>
        <v>11000</v>
      </c>
      <c r="DN7" s="7">
        <f t="shared" si="0"/>
        <v>121100</v>
      </c>
    </row>
    <row r="8" spans="1:118" ht="28.8" x14ac:dyDescent="0.3">
      <c r="A8" s="1">
        <v>17667</v>
      </c>
      <c r="B8" s="1">
        <v>2664383</v>
      </c>
      <c r="C8" s="1" t="s">
        <v>232</v>
      </c>
      <c r="H8" s="1">
        <v>55926.3569794</v>
      </c>
      <c r="I8" s="1">
        <v>948.95162256000003</v>
      </c>
      <c r="J8" s="1">
        <v>56623.5175781</v>
      </c>
      <c r="K8" s="1">
        <v>954.59953062</v>
      </c>
      <c r="P8" s="1" t="s">
        <v>233</v>
      </c>
      <c r="Q8" s="1">
        <v>2664383</v>
      </c>
      <c r="R8" s="1" t="s">
        <v>232</v>
      </c>
      <c r="S8" s="1" t="s">
        <v>234</v>
      </c>
      <c r="T8" s="1" t="s">
        <v>113</v>
      </c>
      <c r="U8" s="1">
        <v>100</v>
      </c>
      <c r="W8" s="1" t="s">
        <v>235</v>
      </c>
      <c r="X8" s="1" t="s">
        <v>236</v>
      </c>
      <c r="Z8" s="1" t="s">
        <v>237</v>
      </c>
      <c r="AA8" s="1" t="s">
        <v>116</v>
      </c>
      <c r="AB8" s="1" t="s">
        <v>238</v>
      </c>
      <c r="AC8" s="1" t="s">
        <v>118</v>
      </c>
      <c r="AD8" s="1" t="s">
        <v>239</v>
      </c>
      <c r="AE8" s="1" t="s">
        <v>240</v>
      </c>
      <c r="AF8" s="1" t="s">
        <v>241</v>
      </c>
      <c r="AG8" s="1" t="s">
        <v>242</v>
      </c>
      <c r="AH8" s="1" t="s">
        <v>243</v>
      </c>
      <c r="AI8" s="1" t="s">
        <v>244</v>
      </c>
      <c r="AJ8" s="1" t="s">
        <v>245</v>
      </c>
      <c r="AL8" s="1">
        <v>0</v>
      </c>
      <c r="AM8" s="1">
        <v>0</v>
      </c>
      <c r="AN8" s="1" t="s">
        <v>246</v>
      </c>
      <c r="AO8" s="1" t="s">
        <v>247</v>
      </c>
      <c r="AP8" s="1" t="s">
        <v>248</v>
      </c>
      <c r="AQ8" s="1" t="s">
        <v>249</v>
      </c>
      <c r="AR8" s="1" t="s">
        <v>180</v>
      </c>
      <c r="AS8" s="1" t="s">
        <v>116</v>
      </c>
      <c r="AT8" s="1" t="s">
        <v>250</v>
      </c>
      <c r="AU8" s="2" t="s">
        <v>251</v>
      </c>
      <c r="AV8" s="1" t="s">
        <v>252</v>
      </c>
      <c r="AW8" s="1" t="s">
        <v>129</v>
      </c>
      <c r="AZ8" s="1" t="s">
        <v>253</v>
      </c>
      <c r="BC8" s="1" t="s">
        <v>254</v>
      </c>
      <c r="BD8" s="1">
        <v>42517</v>
      </c>
      <c r="BE8" s="1" t="s">
        <v>255</v>
      </c>
      <c r="BF8" s="1">
        <v>1.2949999999999999</v>
      </c>
      <c r="BG8" s="1">
        <v>0</v>
      </c>
      <c r="BH8" s="1">
        <v>56410.2</v>
      </c>
      <c r="BI8" s="1">
        <v>56410.2</v>
      </c>
      <c r="BJ8" s="1">
        <v>0</v>
      </c>
      <c r="BL8" s="1" t="s">
        <v>231</v>
      </c>
      <c r="BO8" s="1" t="s">
        <v>135</v>
      </c>
      <c r="BP8" s="1" t="s">
        <v>173</v>
      </c>
      <c r="BQ8" s="1">
        <v>0</v>
      </c>
      <c r="BR8" s="1">
        <v>0</v>
      </c>
      <c r="BT8" s="1" t="s">
        <v>231</v>
      </c>
      <c r="BW8" s="1">
        <v>0</v>
      </c>
      <c r="BX8" s="1">
        <v>0</v>
      </c>
      <c r="BY8" s="1">
        <v>0</v>
      </c>
      <c r="BZ8" s="1" t="s">
        <v>175</v>
      </c>
      <c r="CA8" s="1">
        <v>40431</v>
      </c>
      <c r="CB8" s="1" t="s">
        <v>139</v>
      </c>
      <c r="CC8" s="1">
        <v>2019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2018</v>
      </c>
      <c r="CP8" s="5">
        <v>0</v>
      </c>
      <c r="CQ8" s="5">
        <v>0</v>
      </c>
      <c r="CR8" s="5">
        <v>0</v>
      </c>
      <c r="CS8" s="5">
        <v>1241024</v>
      </c>
      <c r="CT8" s="5">
        <v>0</v>
      </c>
      <c r="CU8" s="5">
        <v>0</v>
      </c>
      <c r="CV8" s="5">
        <v>1241024</v>
      </c>
      <c r="CW8" s="5">
        <v>0</v>
      </c>
      <c r="CX8" s="5">
        <v>1241024</v>
      </c>
      <c r="CY8" s="5">
        <v>0</v>
      </c>
      <c r="CZ8" s="5">
        <v>1241024</v>
      </c>
      <c r="DA8" s="1">
        <v>2011</v>
      </c>
      <c r="DB8" s="1">
        <v>2645947</v>
      </c>
      <c r="DC8" s="1" t="s">
        <v>242</v>
      </c>
      <c r="DD8" s="1" t="s">
        <v>137</v>
      </c>
      <c r="DE8" s="1">
        <v>4.3320999999999996</v>
      </c>
      <c r="DF8" s="3">
        <v>0.83482084509999999</v>
      </c>
      <c r="DG8" s="4">
        <f t="shared" ref="DG8:DG19" si="6">MIN(DF8*43560/BI8,1)</f>
        <v>0.64464930123552122</v>
      </c>
      <c r="DH8" s="5">
        <f t="shared" ref="DH8:DH19" si="7">(CV8-(CP8+CQ8))/BI8</f>
        <v>21.999992909083819</v>
      </c>
      <c r="DI8" s="6">
        <f t="shared" ref="DI8:DI19" si="8">DF8*43560*DH8</f>
        <v>800025.25441651151</v>
      </c>
      <c r="DJ8" s="6">
        <f>IF(ISNUMBER(MATCH(B8,'Green Overlap'!A:A,0)),MAX(12,DH8*1.35),MAX(DH8*1.35,3.5))</f>
        <v>29.699990427263156</v>
      </c>
      <c r="DK8" s="7">
        <f t="shared" ref="DK8:DK19" si="9">DF8*DJ8*43560</f>
        <v>1080034.0934622905</v>
      </c>
      <c r="DL8">
        <f>COUNTIF('Impacted Properties'!A:A,Red_A_Coit_to_US_75!B8)</f>
        <v>0</v>
      </c>
      <c r="DM8" s="7">
        <f t="shared" si="5"/>
        <v>67000</v>
      </c>
      <c r="DN8" s="7">
        <f t="shared" si="0"/>
        <v>1147100</v>
      </c>
    </row>
    <row r="9" spans="1:118" ht="28.8" x14ac:dyDescent="0.3">
      <c r="A9" s="1">
        <v>11939</v>
      </c>
      <c r="B9" s="1">
        <v>2691805</v>
      </c>
      <c r="C9" s="1" t="s">
        <v>256</v>
      </c>
      <c r="H9" s="1">
        <v>38493.300652400001</v>
      </c>
      <c r="I9" s="1">
        <v>2377.86319344</v>
      </c>
      <c r="J9" s="1">
        <v>38493.296875</v>
      </c>
      <c r="K9" s="1">
        <v>2377.86319344</v>
      </c>
      <c r="P9" s="1" t="s">
        <v>257</v>
      </c>
      <c r="Q9" s="1">
        <v>2691805</v>
      </c>
      <c r="R9" s="1" t="s">
        <v>256</v>
      </c>
      <c r="S9" s="1" t="s">
        <v>258</v>
      </c>
      <c r="T9" s="1" t="s">
        <v>113</v>
      </c>
      <c r="U9" s="1">
        <v>100</v>
      </c>
      <c r="W9" s="1" t="s">
        <v>259</v>
      </c>
      <c r="X9" s="1" t="s">
        <v>260</v>
      </c>
      <c r="Z9" s="1" t="s">
        <v>219</v>
      </c>
      <c r="AA9" s="1" t="s">
        <v>116</v>
      </c>
      <c r="AB9" s="1" t="s">
        <v>261</v>
      </c>
      <c r="AC9" s="1" t="s">
        <v>118</v>
      </c>
      <c r="AD9" s="1" t="s">
        <v>262</v>
      </c>
      <c r="AE9" s="1" t="s">
        <v>263</v>
      </c>
      <c r="AF9" s="1" t="s">
        <v>264</v>
      </c>
      <c r="AG9" s="1" t="s">
        <v>265</v>
      </c>
      <c r="AH9" s="1" t="s">
        <v>266</v>
      </c>
      <c r="AI9" s="1" t="s">
        <v>267</v>
      </c>
      <c r="AJ9" s="1" t="s">
        <v>268</v>
      </c>
      <c r="AL9" s="1">
        <v>0</v>
      </c>
      <c r="AM9" s="1">
        <v>0</v>
      </c>
      <c r="AP9" s="1" t="s">
        <v>186</v>
      </c>
      <c r="AQ9" s="1" t="s">
        <v>187</v>
      </c>
      <c r="AR9" s="1" t="s">
        <v>115</v>
      </c>
      <c r="AS9" s="1" t="s">
        <v>116</v>
      </c>
      <c r="AT9" s="1" t="s">
        <v>127</v>
      </c>
      <c r="AU9" s="2" t="s">
        <v>269</v>
      </c>
      <c r="AV9" s="1" t="s">
        <v>208</v>
      </c>
      <c r="AW9" s="1" t="s">
        <v>129</v>
      </c>
      <c r="AZ9" s="1" t="s">
        <v>209</v>
      </c>
      <c r="BD9" s="1">
        <v>43356</v>
      </c>
      <c r="BE9" s="1" t="s">
        <v>171</v>
      </c>
      <c r="BF9" s="1">
        <v>0.753</v>
      </c>
      <c r="BG9" s="1">
        <v>0</v>
      </c>
      <c r="BH9" s="1">
        <v>32800.68</v>
      </c>
      <c r="BI9" s="1">
        <v>32800.68</v>
      </c>
      <c r="BJ9" s="1">
        <v>0</v>
      </c>
      <c r="BK9" s="1" t="s">
        <v>270</v>
      </c>
      <c r="BL9" s="1" t="s">
        <v>271</v>
      </c>
      <c r="BO9" s="1" t="s">
        <v>135</v>
      </c>
      <c r="BP9" s="1" t="s">
        <v>113</v>
      </c>
      <c r="BQ9" s="1">
        <v>0</v>
      </c>
      <c r="BR9" s="1">
        <v>0</v>
      </c>
      <c r="BT9" s="1" t="s">
        <v>271</v>
      </c>
      <c r="BW9" s="1">
        <v>0</v>
      </c>
      <c r="BX9" s="1">
        <v>0</v>
      </c>
      <c r="BY9" s="1">
        <v>0</v>
      </c>
      <c r="BZ9" s="1" t="s">
        <v>175</v>
      </c>
      <c r="CA9" s="1">
        <v>41463</v>
      </c>
      <c r="CB9" s="1" t="s">
        <v>139</v>
      </c>
      <c r="CC9" s="1">
        <v>2019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0</v>
      </c>
      <c r="CN9" s="1">
        <v>0</v>
      </c>
      <c r="CO9" s="1">
        <v>2018</v>
      </c>
      <c r="CP9" s="5">
        <v>0</v>
      </c>
      <c r="CQ9" s="5">
        <v>0</v>
      </c>
      <c r="CR9" s="5">
        <v>0</v>
      </c>
      <c r="CS9" s="5">
        <v>1000</v>
      </c>
      <c r="CT9" s="5">
        <v>0</v>
      </c>
      <c r="CU9" s="5">
        <v>0</v>
      </c>
      <c r="CV9" s="5">
        <v>1000</v>
      </c>
      <c r="CW9" s="5">
        <v>0</v>
      </c>
      <c r="CX9" s="5">
        <v>1000</v>
      </c>
      <c r="CY9" s="5">
        <v>0</v>
      </c>
      <c r="CZ9" s="5">
        <v>1000</v>
      </c>
      <c r="DA9" s="1">
        <v>0</v>
      </c>
      <c r="DB9" s="1">
        <v>0</v>
      </c>
      <c r="DE9" s="1">
        <v>0</v>
      </c>
      <c r="DF9" s="3">
        <v>0.20509801960900001</v>
      </c>
      <c r="DG9" s="4">
        <f t="shared" si="6"/>
        <v>0.27237452803320056</v>
      </c>
      <c r="DH9" s="5">
        <f t="shared" si="7"/>
        <v>3.0487172826904808E-2</v>
      </c>
      <c r="DI9" s="6">
        <f t="shared" si="8"/>
        <v>272.37452803320053</v>
      </c>
      <c r="DJ9" s="6">
        <f>IF(ISNUMBER(MATCH(B9,'Green Overlap'!A:A,0)),MAX(12,DH9*1.35),MAX(DH9*1.35,3.5))</f>
        <v>3.5</v>
      </c>
      <c r="DK9" s="7">
        <f t="shared" si="9"/>
        <v>31269.244069588141</v>
      </c>
      <c r="DL9">
        <f>COUNTIF('Impacted Properties'!A:A,Red_A_Coit_to_US_75!B9)</f>
        <v>0</v>
      </c>
      <c r="DM9" s="7">
        <f t="shared" si="5"/>
        <v>11000</v>
      </c>
      <c r="DN9" s="7">
        <f t="shared" si="0"/>
        <v>42300</v>
      </c>
    </row>
    <row r="10" spans="1:118" x14ac:dyDescent="0.3">
      <c r="A10" s="1">
        <v>30810</v>
      </c>
      <c r="B10" s="1">
        <v>965922</v>
      </c>
      <c r="C10" s="1" t="s">
        <v>272</v>
      </c>
      <c r="H10" s="1">
        <v>42924.2974254</v>
      </c>
      <c r="I10" s="1">
        <v>1113.6565500300001</v>
      </c>
      <c r="J10" s="1">
        <v>42924.1933594</v>
      </c>
      <c r="K10" s="1">
        <v>1113.65714013</v>
      </c>
      <c r="P10" s="1" t="s">
        <v>273</v>
      </c>
      <c r="Q10" s="1">
        <v>965922</v>
      </c>
      <c r="R10" s="1" t="s">
        <v>272</v>
      </c>
      <c r="S10" s="1" t="s">
        <v>274</v>
      </c>
      <c r="T10" s="1" t="s">
        <v>113</v>
      </c>
      <c r="U10" s="1">
        <v>100</v>
      </c>
      <c r="W10" s="1" t="s">
        <v>275</v>
      </c>
      <c r="X10" s="1" t="s">
        <v>276</v>
      </c>
      <c r="Z10" s="1" t="s">
        <v>277</v>
      </c>
      <c r="AA10" s="1" t="s">
        <v>116</v>
      </c>
      <c r="AB10" s="1" t="s">
        <v>278</v>
      </c>
      <c r="AC10" s="1" t="s">
        <v>118</v>
      </c>
      <c r="AD10" s="1" t="s">
        <v>279</v>
      </c>
      <c r="AE10" s="1" t="s">
        <v>280</v>
      </c>
      <c r="AF10" s="1" t="s">
        <v>281</v>
      </c>
      <c r="AH10" s="1" t="s">
        <v>282</v>
      </c>
      <c r="AI10" s="1" t="s">
        <v>283</v>
      </c>
      <c r="AL10" s="1">
        <v>0</v>
      </c>
      <c r="AM10" s="1">
        <v>0</v>
      </c>
      <c r="AV10" s="1" t="s">
        <v>208</v>
      </c>
      <c r="AW10" s="1" t="s">
        <v>129</v>
      </c>
      <c r="AZ10" s="1" t="s">
        <v>209</v>
      </c>
      <c r="BC10" s="1" t="s">
        <v>284</v>
      </c>
      <c r="BD10" s="1">
        <v>34690</v>
      </c>
      <c r="BE10" s="1" t="s">
        <v>285</v>
      </c>
      <c r="BF10" s="1">
        <v>0.89580000000000004</v>
      </c>
      <c r="BG10" s="1">
        <v>0</v>
      </c>
      <c r="BH10" s="1">
        <v>39021.050000000003</v>
      </c>
      <c r="BI10" s="1">
        <v>39021.050000000003</v>
      </c>
      <c r="BJ10" s="1">
        <v>0</v>
      </c>
      <c r="BK10" s="1" t="s">
        <v>279</v>
      </c>
      <c r="BL10" s="1" t="s">
        <v>214</v>
      </c>
      <c r="BO10" s="1" t="s">
        <v>135</v>
      </c>
      <c r="BP10" s="1" t="s">
        <v>113</v>
      </c>
      <c r="BQ10" s="1">
        <v>0</v>
      </c>
      <c r="BR10" s="1">
        <v>0</v>
      </c>
      <c r="BT10" s="1" t="s">
        <v>136</v>
      </c>
      <c r="BW10" s="1">
        <v>0</v>
      </c>
      <c r="BX10" s="1">
        <v>0</v>
      </c>
      <c r="BY10" s="1">
        <v>0</v>
      </c>
      <c r="BZ10" s="1" t="s">
        <v>175</v>
      </c>
      <c r="CB10" s="1" t="s">
        <v>139</v>
      </c>
      <c r="CC10" s="1">
        <v>2019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2018</v>
      </c>
      <c r="CP10" s="5">
        <v>0</v>
      </c>
      <c r="CQ10" s="5">
        <v>0</v>
      </c>
      <c r="CR10" s="5">
        <v>0</v>
      </c>
      <c r="CS10" s="5">
        <v>0</v>
      </c>
      <c r="CT10" s="5">
        <v>99</v>
      </c>
      <c r="CU10" s="5">
        <v>468253</v>
      </c>
      <c r="CV10" s="5">
        <v>468253</v>
      </c>
      <c r="CW10" s="5">
        <v>468154</v>
      </c>
      <c r="CX10" s="5">
        <v>99</v>
      </c>
      <c r="CY10" s="5">
        <v>0</v>
      </c>
      <c r="CZ10" s="5">
        <v>99</v>
      </c>
      <c r="DA10" s="1">
        <v>0</v>
      </c>
      <c r="DB10" s="1">
        <v>0</v>
      </c>
      <c r="DE10" s="1">
        <v>0</v>
      </c>
      <c r="DF10" s="3">
        <v>0.38273327529000001</v>
      </c>
      <c r="DG10" s="4">
        <f t="shared" si="6"/>
        <v>0.42725302039879498</v>
      </c>
      <c r="DH10" s="5">
        <f t="shared" si="7"/>
        <v>12.000010250877411</v>
      </c>
      <c r="DI10" s="6">
        <f t="shared" si="8"/>
        <v>200062.50856079697</v>
      </c>
      <c r="DJ10" s="6">
        <f>IF(ISNUMBER(MATCH(B10,'Green Overlap'!A:A,0)),MAX(12,DH10*1.35),MAX(DH10*1.35,3.5))</f>
        <v>16.200013838684505</v>
      </c>
      <c r="DK10" s="7">
        <f t="shared" si="9"/>
        <v>270084.38655707589</v>
      </c>
      <c r="DL10">
        <f>COUNTIF('Impacted Properties'!A:A,Red_A_Coit_to_US_75!B10)</f>
        <v>0</v>
      </c>
      <c r="DM10" s="7">
        <f t="shared" si="5"/>
        <v>67000</v>
      </c>
      <c r="DN10" s="7">
        <f t="shared" si="0"/>
        <v>337100</v>
      </c>
    </row>
    <row r="11" spans="1:118" ht="28.8" x14ac:dyDescent="0.3">
      <c r="A11" s="1">
        <v>30307</v>
      </c>
      <c r="B11" s="1">
        <v>1047165</v>
      </c>
      <c r="C11" s="1" t="s">
        <v>286</v>
      </c>
      <c r="H11" s="1">
        <v>2279021.9861900001</v>
      </c>
      <c r="I11" s="1">
        <v>6176.4019895600004</v>
      </c>
      <c r="J11" s="1">
        <v>2279021.9882800002</v>
      </c>
      <c r="K11" s="1">
        <v>6176.4019895600004</v>
      </c>
      <c r="P11" s="1" t="s">
        <v>287</v>
      </c>
      <c r="Q11" s="1">
        <v>1047165</v>
      </c>
      <c r="R11" s="1" t="s">
        <v>286</v>
      </c>
      <c r="S11" s="1" t="s">
        <v>288</v>
      </c>
      <c r="T11" s="1" t="s">
        <v>113</v>
      </c>
      <c r="U11" s="1">
        <v>100</v>
      </c>
      <c r="X11" s="1" t="s">
        <v>289</v>
      </c>
      <c r="Z11" s="1" t="s">
        <v>290</v>
      </c>
      <c r="AA11" s="1" t="s">
        <v>116</v>
      </c>
      <c r="AB11" s="1" t="s">
        <v>291</v>
      </c>
      <c r="AC11" s="1" t="s">
        <v>118</v>
      </c>
      <c r="AD11" s="1" t="s">
        <v>292</v>
      </c>
      <c r="AE11" s="1" t="s">
        <v>293</v>
      </c>
      <c r="AF11" s="1" t="s">
        <v>294</v>
      </c>
      <c r="AH11" s="1" t="s">
        <v>206</v>
      </c>
      <c r="AI11" s="1" t="s">
        <v>295</v>
      </c>
      <c r="AL11" s="1">
        <v>0</v>
      </c>
      <c r="AM11" s="1">
        <v>0</v>
      </c>
      <c r="AN11" s="1" t="s">
        <v>296</v>
      </c>
      <c r="AP11" s="1" t="s">
        <v>297</v>
      </c>
      <c r="AR11" s="1" t="s">
        <v>115</v>
      </c>
      <c r="AS11" s="1" t="s">
        <v>116</v>
      </c>
      <c r="AT11" s="1" t="s">
        <v>127</v>
      </c>
      <c r="AU11" s="2" t="s">
        <v>298</v>
      </c>
      <c r="AW11" s="1" t="s">
        <v>168</v>
      </c>
      <c r="AZ11" s="1" t="s">
        <v>170</v>
      </c>
      <c r="BC11" s="1" t="s">
        <v>299</v>
      </c>
      <c r="BD11" s="1">
        <v>41605</v>
      </c>
      <c r="BE11" s="1" t="s">
        <v>285</v>
      </c>
      <c r="BF11" s="1">
        <v>53</v>
      </c>
      <c r="BG11" s="1">
        <v>70</v>
      </c>
      <c r="BH11" s="1">
        <v>2308680</v>
      </c>
      <c r="BI11" s="1">
        <v>2308680</v>
      </c>
      <c r="BJ11" s="1">
        <v>0</v>
      </c>
      <c r="BK11" s="1" t="s">
        <v>292</v>
      </c>
      <c r="BL11" s="1" t="s">
        <v>300</v>
      </c>
      <c r="BO11" s="1" t="s">
        <v>135</v>
      </c>
      <c r="BP11" s="1" t="s">
        <v>113</v>
      </c>
      <c r="BQ11" s="1">
        <v>0</v>
      </c>
      <c r="BR11" s="1">
        <v>0</v>
      </c>
      <c r="BT11" s="1" t="s">
        <v>136</v>
      </c>
      <c r="BW11" s="1">
        <v>0</v>
      </c>
      <c r="BX11" s="1">
        <v>0</v>
      </c>
      <c r="BY11" s="1">
        <v>0</v>
      </c>
      <c r="BZ11" s="1" t="s">
        <v>175</v>
      </c>
      <c r="CB11" s="1" t="s">
        <v>139</v>
      </c>
      <c r="CC11" s="1">
        <v>2019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2018</v>
      </c>
      <c r="CP11" s="5">
        <v>0</v>
      </c>
      <c r="CQ11" s="5">
        <v>2017</v>
      </c>
      <c r="CR11" s="5">
        <v>0</v>
      </c>
      <c r="CS11" s="5">
        <v>0</v>
      </c>
      <c r="CT11" s="5">
        <v>5883</v>
      </c>
      <c r="CU11" s="5">
        <v>1855000</v>
      </c>
      <c r="CV11" s="5">
        <v>1857017</v>
      </c>
      <c r="CW11" s="5">
        <v>1849117</v>
      </c>
      <c r="CX11" s="5">
        <v>7900</v>
      </c>
      <c r="CY11" s="5">
        <v>0</v>
      </c>
      <c r="CZ11" s="5">
        <v>7900</v>
      </c>
      <c r="DA11" s="1">
        <v>0</v>
      </c>
      <c r="DB11" s="1">
        <v>0</v>
      </c>
      <c r="DE11" s="1">
        <v>0</v>
      </c>
      <c r="DF11" s="3">
        <v>1.2016317448799999E-2</v>
      </c>
      <c r="DG11" s="4">
        <f t="shared" si="6"/>
        <v>2.2672297073207548E-4</v>
      </c>
      <c r="DH11" s="5">
        <f t="shared" si="7"/>
        <v>0.80348943985307619</v>
      </c>
      <c r="DI11" s="6">
        <f t="shared" si="8"/>
        <v>420.57111070799999</v>
      </c>
      <c r="DJ11" s="6">
        <f>IF(ISNUMBER(MATCH(B11,'Green Overlap'!A:A,0)),MAX(12,DH11*1.35),MAX(DH11*1.35,3.5))</f>
        <v>3.5</v>
      </c>
      <c r="DK11" s="7">
        <f t="shared" si="9"/>
        <v>1832.0077582440479</v>
      </c>
      <c r="DL11">
        <f>COUNTIF('Impacted Properties'!A:A,Red_A_Coit_to_US_75!B11)</f>
        <v>0</v>
      </c>
      <c r="DM11" s="7">
        <f t="shared" si="5"/>
        <v>11000</v>
      </c>
      <c r="DN11" s="7">
        <f t="shared" si="0"/>
        <v>12900</v>
      </c>
    </row>
    <row r="12" spans="1:118" ht="28.8" x14ac:dyDescent="0.3">
      <c r="A12" s="1">
        <v>31998</v>
      </c>
      <c r="B12" s="1">
        <v>1515925</v>
      </c>
      <c r="C12" s="1" t="s">
        <v>301</v>
      </c>
      <c r="H12" s="1">
        <v>463690.14630299999</v>
      </c>
      <c r="I12" s="1">
        <v>2984.9266828999998</v>
      </c>
      <c r="J12" s="1">
        <v>463685.13085900003</v>
      </c>
      <c r="K12" s="1">
        <v>2984.9198358100002</v>
      </c>
      <c r="N12" s="1" t="s">
        <v>302</v>
      </c>
      <c r="O12" s="1">
        <v>43396</v>
      </c>
      <c r="P12" s="1" t="s">
        <v>303</v>
      </c>
      <c r="Q12" s="1">
        <v>1515925</v>
      </c>
      <c r="R12" s="1" t="s">
        <v>301</v>
      </c>
      <c r="S12" s="1" t="s">
        <v>304</v>
      </c>
      <c r="T12" s="1" t="s">
        <v>113</v>
      </c>
      <c r="U12" s="1">
        <v>100</v>
      </c>
      <c r="X12" s="1" t="s">
        <v>305</v>
      </c>
      <c r="Z12" s="1" t="s">
        <v>115</v>
      </c>
      <c r="AA12" s="1" t="s">
        <v>116</v>
      </c>
      <c r="AB12" s="1" t="s">
        <v>306</v>
      </c>
      <c r="AC12" s="1" t="s">
        <v>118</v>
      </c>
      <c r="AD12" s="1" t="s">
        <v>132</v>
      </c>
      <c r="AE12" s="1" t="s">
        <v>182</v>
      </c>
      <c r="AF12" s="1" t="s">
        <v>183</v>
      </c>
      <c r="AH12" s="1" t="s">
        <v>148</v>
      </c>
      <c r="AI12" s="1" t="s">
        <v>307</v>
      </c>
      <c r="AL12" s="1">
        <v>0</v>
      </c>
      <c r="AM12" s="1">
        <v>0</v>
      </c>
      <c r="AN12" s="1" t="s">
        <v>308</v>
      </c>
      <c r="AP12" s="1" t="s">
        <v>309</v>
      </c>
      <c r="AR12" s="1" t="s">
        <v>115</v>
      </c>
      <c r="AS12" s="1" t="s">
        <v>116</v>
      </c>
      <c r="AT12" s="1" t="s">
        <v>127</v>
      </c>
      <c r="AU12" s="2" t="s">
        <v>310</v>
      </c>
      <c r="AW12" s="1" t="s">
        <v>129</v>
      </c>
      <c r="AY12" s="1" t="s">
        <v>130</v>
      </c>
      <c r="AZ12" s="1" t="s">
        <v>131</v>
      </c>
      <c r="BE12" s="1" t="s">
        <v>171</v>
      </c>
      <c r="BF12" s="1">
        <v>10.829000000000001</v>
      </c>
      <c r="BG12" s="1">
        <v>0</v>
      </c>
      <c r="BH12" s="1">
        <v>471711.24</v>
      </c>
      <c r="BI12" s="1">
        <v>471711.24</v>
      </c>
      <c r="BJ12" s="1">
        <v>3212</v>
      </c>
      <c r="BK12" s="1" t="s">
        <v>132</v>
      </c>
      <c r="BL12" s="1" t="s">
        <v>133</v>
      </c>
      <c r="BM12" s="1" t="s">
        <v>311</v>
      </c>
      <c r="BO12" s="1" t="s">
        <v>135</v>
      </c>
      <c r="BP12" s="1" t="s">
        <v>113</v>
      </c>
      <c r="BQ12" s="1">
        <v>1995</v>
      </c>
      <c r="BR12" s="1">
        <v>1995</v>
      </c>
      <c r="BT12" s="1" t="s">
        <v>155</v>
      </c>
      <c r="BU12" s="1" t="s">
        <v>137</v>
      </c>
      <c r="BV12" s="1" t="s">
        <v>137</v>
      </c>
      <c r="BW12" s="1">
        <v>2</v>
      </c>
      <c r="BX12" s="1">
        <v>0</v>
      </c>
      <c r="BY12" s="1">
        <v>100</v>
      </c>
      <c r="BZ12" s="1" t="s">
        <v>118</v>
      </c>
      <c r="CA12" s="1">
        <v>30317</v>
      </c>
      <c r="CB12" s="1" t="s">
        <v>139</v>
      </c>
      <c r="CC12" s="1">
        <v>2019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2018</v>
      </c>
      <c r="CP12" s="5">
        <v>251941</v>
      </c>
      <c r="CQ12" s="5">
        <v>0</v>
      </c>
      <c r="CR12" s="5">
        <v>87500</v>
      </c>
      <c r="CS12" s="5">
        <v>0</v>
      </c>
      <c r="CT12" s="5">
        <v>1349</v>
      </c>
      <c r="CU12" s="5">
        <v>291515</v>
      </c>
      <c r="CV12" s="5">
        <v>630956</v>
      </c>
      <c r="CW12" s="5">
        <v>290166</v>
      </c>
      <c r="CX12" s="5">
        <v>340790</v>
      </c>
      <c r="CY12" s="5">
        <v>0</v>
      </c>
      <c r="CZ12" s="5">
        <v>340790</v>
      </c>
      <c r="DA12" s="1">
        <v>0</v>
      </c>
      <c r="DB12" s="1">
        <v>0</v>
      </c>
      <c r="DE12" s="1">
        <v>0</v>
      </c>
      <c r="DF12" s="3">
        <v>2.0220620889299998</v>
      </c>
      <c r="DG12" s="4">
        <f t="shared" si="6"/>
        <v>0.18672657576230489</v>
      </c>
      <c r="DH12" s="5">
        <f t="shared" si="7"/>
        <v>0.80348943985307619</v>
      </c>
      <c r="DI12" s="6">
        <f t="shared" si="8"/>
        <v>70772.173112549994</v>
      </c>
      <c r="DJ12" s="6">
        <f>IF(ISNUMBER(MATCH(B12,'Green Overlap'!A:A,0)),MAX(12,DH12*1.35),MAX(DH12*1.35,3.5))</f>
        <v>3.5</v>
      </c>
      <c r="DK12" s="7">
        <f t="shared" si="9"/>
        <v>308283.58607826778</v>
      </c>
      <c r="DL12">
        <f>COUNTIF('Impacted Properties'!A:A,Red_A_Coit_to_US_75!B12)</f>
        <v>1</v>
      </c>
      <c r="DM12" s="7">
        <f t="shared" si="5"/>
        <v>67000</v>
      </c>
      <c r="DN12" s="7">
        <f t="shared" si="0"/>
        <v>0</v>
      </c>
    </row>
    <row r="13" spans="1:118" ht="28.8" x14ac:dyDescent="0.3">
      <c r="A13" s="1">
        <v>20659</v>
      </c>
      <c r="B13" s="1">
        <v>1587777</v>
      </c>
      <c r="C13" s="1" t="s">
        <v>312</v>
      </c>
      <c r="H13" s="1">
        <v>47026.502179499999</v>
      </c>
      <c r="I13" s="1">
        <v>986.03325918999997</v>
      </c>
      <c r="J13" s="1">
        <v>47026.4570313</v>
      </c>
      <c r="K13" s="1">
        <v>986.03250988000002</v>
      </c>
      <c r="P13" s="1" t="s">
        <v>313</v>
      </c>
      <c r="Q13" s="1">
        <v>1587777</v>
      </c>
      <c r="R13" s="1" t="s">
        <v>312</v>
      </c>
      <c r="S13" s="1" t="s">
        <v>314</v>
      </c>
      <c r="T13" s="1" t="s">
        <v>113</v>
      </c>
      <c r="U13" s="1">
        <v>100</v>
      </c>
      <c r="W13" s="1" t="s">
        <v>315</v>
      </c>
      <c r="X13" s="1" t="s">
        <v>316</v>
      </c>
      <c r="Z13" s="1" t="s">
        <v>115</v>
      </c>
      <c r="AA13" s="1" t="s">
        <v>116</v>
      </c>
      <c r="AB13" s="1" t="s">
        <v>317</v>
      </c>
      <c r="AC13" s="1" t="s">
        <v>118</v>
      </c>
      <c r="AD13" s="1" t="s">
        <v>318</v>
      </c>
      <c r="AE13" s="1" t="s">
        <v>319</v>
      </c>
      <c r="AF13" s="1" t="s">
        <v>320</v>
      </c>
      <c r="AG13" s="1" t="s">
        <v>242</v>
      </c>
      <c r="AH13" s="1" t="s">
        <v>321</v>
      </c>
      <c r="AI13" s="1" t="s">
        <v>322</v>
      </c>
      <c r="AL13" s="1">
        <v>0</v>
      </c>
      <c r="AM13" s="1">
        <v>0</v>
      </c>
      <c r="AN13" s="1" t="s">
        <v>323</v>
      </c>
      <c r="AO13" s="1" t="s">
        <v>175</v>
      </c>
      <c r="AP13" s="1" t="s">
        <v>324</v>
      </c>
      <c r="AQ13" s="1" t="s">
        <v>325</v>
      </c>
      <c r="AR13" s="1" t="s">
        <v>115</v>
      </c>
      <c r="AS13" s="1" t="s">
        <v>116</v>
      </c>
      <c r="AT13" s="1" t="s">
        <v>127</v>
      </c>
      <c r="AU13" s="2" t="s">
        <v>326</v>
      </c>
      <c r="AV13" s="1" t="s">
        <v>327</v>
      </c>
      <c r="AW13" s="1" t="s">
        <v>129</v>
      </c>
      <c r="AZ13" s="1" t="s">
        <v>328</v>
      </c>
      <c r="BC13" s="1" t="s">
        <v>329</v>
      </c>
      <c r="BD13" s="1">
        <v>43216</v>
      </c>
      <c r="BE13" s="1" t="s">
        <v>193</v>
      </c>
      <c r="BF13" s="1">
        <v>0.96030000000000004</v>
      </c>
      <c r="BG13" s="1">
        <v>0</v>
      </c>
      <c r="BH13" s="1">
        <v>41831</v>
      </c>
      <c r="BI13" s="1">
        <v>41830.67</v>
      </c>
      <c r="BJ13" s="1">
        <v>1734</v>
      </c>
      <c r="BK13" s="1" t="s">
        <v>330</v>
      </c>
      <c r="BL13" s="1" t="s">
        <v>174</v>
      </c>
      <c r="BM13" s="1" t="s">
        <v>331</v>
      </c>
      <c r="BO13" s="1" t="s">
        <v>135</v>
      </c>
      <c r="BP13" s="1" t="s">
        <v>113</v>
      </c>
      <c r="BQ13" s="1">
        <v>1990</v>
      </c>
      <c r="BR13" s="1">
        <v>1984</v>
      </c>
      <c r="BT13" s="1" t="s">
        <v>174</v>
      </c>
      <c r="BU13" s="1" t="s">
        <v>137</v>
      </c>
      <c r="BV13" s="1" t="s">
        <v>282</v>
      </c>
      <c r="BW13" s="1">
        <v>1</v>
      </c>
      <c r="BX13" s="1">
        <v>0</v>
      </c>
      <c r="BY13" s="1">
        <v>100</v>
      </c>
      <c r="BZ13" s="1" t="s">
        <v>175</v>
      </c>
      <c r="CA13" s="1">
        <v>30317</v>
      </c>
      <c r="CB13" s="1" t="s">
        <v>139</v>
      </c>
      <c r="CC13" s="1">
        <v>2019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2018</v>
      </c>
      <c r="CP13" s="5">
        <v>166161</v>
      </c>
      <c r="CQ13" s="5">
        <v>0</v>
      </c>
      <c r="CR13" s="5">
        <v>129641</v>
      </c>
      <c r="CS13" s="5">
        <v>0</v>
      </c>
      <c r="CT13" s="5">
        <v>0</v>
      </c>
      <c r="CU13" s="5">
        <v>0</v>
      </c>
      <c r="CV13" s="5">
        <v>295802</v>
      </c>
      <c r="CW13" s="5">
        <v>0</v>
      </c>
      <c r="CX13" s="5">
        <v>295802</v>
      </c>
      <c r="CY13" s="5">
        <v>58805</v>
      </c>
      <c r="CZ13" s="5">
        <v>236997</v>
      </c>
      <c r="DA13" s="1">
        <v>0</v>
      </c>
      <c r="DB13" s="1">
        <v>0</v>
      </c>
      <c r="DE13" s="1">
        <v>0</v>
      </c>
      <c r="DF13" s="3">
        <v>0.15702946966100001</v>
      </c>
      <c r="DG13" s="4">
        <f t="shared" si="6"/>
        <v>0.16352125601701242</v>
      </c>
      <c r="DH13" s="5">
        <f t="shared" si="7"/>
        <v>3.0991853584941387</v>
      </c>
      <c r="DI13" s="6">
        <f t="shared" si="8"/>
        <v>21199.05915130151</v>
      </c>
      <c r="DJ13" s="6">
        <f>IF(ISNUMBER(MATCH(B13,'Green Overlap'!A:A,0)),MAX(12,DH13*1.35),MAX(DH13*1.35,3.5))</f>
        <v>12</v>
      </c>
      <c r="DK13" s="7">
        <f t="shared" si="9"/>
        <v>82082.444381197929</v>
      </c>
      <c r="DL13">
        <f>COUNTIF('Impacted Properties'!A:A,Red_A_Coit_to_US_75!B13)</f>
        <v>1</v>
      </c>
      <c r="DM13" s="7">
        <f t="shared" si="5"/>
        <v>67000</v>
      </c>
      <c r="DN13" s="7">
        <f t="shared" si="0"/>
        <v>0</v>
      </c>
    </row>
    <row r="14" spans="1:118" x14ac:dyDescent="0.3">
      <c r="A14" s="1">
        <v>24190</v>
      </c>
      <c r="B14" s="1">
        <v>2017475</v>
      </c>
      <c r="C14" s="1" t="s">
        <v>332</v>
      </c>
      <c r="H14" s="1">
        <v>401041.43602700002</v>
      </c>
      <c r="I14" s="1">
        <v>2682.7272885299999</v>
      </c>
      <c r="J14" s="1">
        <v>435048.72851599997</v>
      </c>
      <c r="K14" s="1">
        <v>2768.2977293099998</v>
      </c>
      <c r="N14" s="1" t="s">
        <v>333</v>
      </c>
      <c r="O14" s="1">
        <v>43490</v>
      </c>
      <c r="P14" s="1" t="s">
        <v>334</v>
      </c>
      <c r="Q14" s="1">
        <v>2017475</v>
      </c>
      <c r="R14" s="1" t="s">
        <v>332</v>
      </c>
      <c r="S14" s="1" t="s">
        <v>335</v>
      </c>
      <c r="T14" s="1" t="s">
        <v>113</v>
      </c>
      <c r="U14" s="1">
        <v>100</v>
      </c>
      <c r="X14" s="1" t="s">
        <v>336</v>
      </c>
      <c r="Z14" s="1" t="s">
        <v>115</v>
      </c>
      <c r="AA14" s="1" t="s">
        <v>116</v>
      </c>
      <c r="AB14" s="1" t="s">
        <v>337</v>
      </c>
      <c r="AC14" s="1" t="s">
        <v>118</v>
      </c>
      <c r="AD14" s="1" t="s">
        <v>338</v>
      </c>
      <c r="AE14" s="1" t="s">
        <v>339</v>
      </c>
      <c r="AF14" s="1" t="s">
        <v>340</v>
      </c>
      <c r="AH14" s="1" t="s">
        <v>341</v>
      </c>
      <c r="AI14" s="1" t="s">
        <v>342</v>
      </c>
      <c r="AL14" s="1">
        <v>0</v>
      </c>
      <c r="AM14" s="1">
        <v>0</v>
      </c>
      <c r="AW14" s="1" t="s">
        <v>168</v>
      </c>
      <c r="AZ14" s="1" t="s">
        <v>170</v>
      </c>
      <c r="BC14" s="1" t="s">
        <v>343</v>
      </c>
      <c r="BD14" s="1">
        <v>42502</v>
      </c>
      <c r="BE14" s="1" t="s">
        <v>193</v>
      </c>
      <c r="BF14" s="1">
        <v>10</v>
      </c>
      <c r="BG14" s="1">
        <v>0</v>
      </c>
      <c r="BH14" s="1">
        <v>435600</v>
      </c>
      <c r="BI14" s="1">
        <v>435600</v>
      </c>
      <c r="BJ14" s="1">
        <v>0</v>
      </c>
      <c r="BK14" s="1" t="s">
        <v>338</v>
      </c>
      <c r="BL14" s="1" t="s">
        <v>214</v>
      </c>
      <c r="BO14" s="1" t="s">
        <v>135</v>
      </c>
      <c r="BP14" s="1" t="s">
        <v>113</v>
      </c>
      <c r="BQ14" s="1">
        <v>0</v>
      </c>
      <c r="BR14" s="1">
        <v>0</v>
      </c>
      <c r="BT14" s="1" t="s">
        <v>155</v>
      </c>
      <c r="BW14" s="1">
        <v>0</v>
      </c>
      <c r="BX14" s="1">
        <v>0</v>
      </c>
      <c r="BY14" s="1">
        <v>0</v>
      </c>
      <c r="BZ14" s="1" t="s">
        <v>175</v>
      </c>
      <c r="CA14" s="1">
        <v>34600</v>
      </c>
      <c r="CB14" s="1" t="s">
        <v>139</v>
      </c>
      <c r="CC14" s="1">
        <v>2019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2018</v>
      </c>
      <c r="CP14" s="5">
        <v>0</v>
      </c>
      <c r="CQ14" s="5">
        <v>0</v>
      </c>
      <c r="CR14" s="5">
        <v>0</v>
      </c>
      <c r="CS14" s="5">
        <v>0</v>
      </c>
      <c r="CT14" s="5">
        <v>1620</v>
      </c>
      <c r="CU14" s="5">
        <v>350000</v>
      </c>
      <c r="CV14" s="5">
        <v>350000</v>
      </c>
      <c r="CW14" s="5">
        <v>348380</v>
      </c>
      <c r="CX14" s="5">
        <v>1620</v>
      </c>
      <c r="CY14" s="5">
        <v>0</v>
      </c>
      <c r="CZ14" s="5">
        <v>1620</v>
      </c>
      <c r="DA14" s="1">
        <v>0</v>
      </c>
      <c r="DB14" s="1">
        <v>0</v>
      </c>
      <c r="DE14" s="1">
        <v>0</v>
      </c>
      <c r="DF14" s="3">
        <v>3.2378380418799999</v>
      </c>
      <c r="DG14" s="4">
        <f t="shared" si="6"/>
        <v>0.32378380418800001</v>
      </c>
      <c r="DH14" s="5">
        <f t="shared" si="7"/>
        <v>0.80348943985307619</v>
      </c>
      <c r="DI14" s="6">
        <f t="shared" si="8"/>
        <v>113324.33146579999</v>
      </c>
      <c r="DJ14" s="6">
        <f>IF(ISNUMBER(MATCH(B14,'Green Overlap'!A:A,0)),MAX(12,DH14*1.35),MAX(DH14*1.35,3.5))</f>
        <v>3.5</v>
      </c>
      <c r="DK14" s="7">
        <f t="shared" si="9"/>
        <v>493640.78786502476</v>
      </c>
      <c r="DL14">
        <f>COUNTIF('Impacted Properties'!A:A,Red_A_Coit_to_US_75!B14)</f>
        <v>0</v>
      </c>
      <c r="DM14" s="7">
        <f t="shared" si="5"/>
        <v>67000</v>
      </c>
      <c r="DN14" s="7">
        <f t="shared" si="0"/>
        <v>560700</v>
      </c>
    </row>
    <row r="15" spans="1:118" ht="28.8" x14ac:dyDescent="0.3">
      <c r="A15" s="1">
        <v>22175</v>
      </c>
      <c r="B15" s="1">
        <v>2727296</v>
      </c>
      <c r="C15" s="1" t="s">
        <v>344</v>
      </c>
      <c r="H15" s="1">
        <v>469246.05847799999</v>
      </c>
      <c r="I15" s="1">
        <v>3226.2619637600001</v>
      </c>
      <c r="J15" s="1">
        <v>752327.54296899994</v>
      </c>
      <c r="K15" s="1">
        <v>3943.3719165699999</v>
      </c>
      <c r="P15" s="1" t="s">
        <v>345</v>
      </c>
      <c r="Q15" s="1">
        <v>2727296</v>
      </c>
      <c r="R15" s="1" t="s">
        <v>344</v>
      </c>
      <c r="S15" s="1" t="s">
        <v>346</v>
      </c>
      <c r="T15" s="1" t="s">
        <v>113</v>
      </c>
      <c r="U15" s="1">
        <v>100</v>
      </c>
      <c r="W15" s="1" t="s">
        <v>347</v>
      </c>
      <c r="X15" s="1" t="s">
        <v>348</v>
      </c>
      <c r="Z15" s="1" t="s">
        <v>115</v>
      </c>
      <c r="AA15" s="1" t="s">
        <v>116</v>
      </c>
      <c r="AB15" s="1" t="s">
        <v>349</v>
      </c>
      <c r="AC15" s="1" t="s">
        <v>118</v>
      </c>
      <c r="AD15" s="1" t="s">
        <v>119</v>
      </c>
      <c r="AE15" s="1" t="s">
        <v>120</v>
      </c>
      <c r="AF15" s="1" t="s">
        <v>121</v>
      </c>
      <c r="AH15" s="1" t="s">
        <v>350</v>
      </c>
      <c r="AI15" s="1" t="s">
        <v>351</v>
      </c>
      <c r="AL15" s="1">
        <v>0</v>
      </c>
      <c r="AM15" s="1">
        <v>0</v>
      </c>
      <c r="AN15" s="1" t="s">
        <v>352</v>
      </c>
      <c r="AP15" s="1" t="s">
        <v>353</v>
      </c>
      <c r="AQ15" s="1" t="s">
        <v>354</v>
      </c>
      <c r="AR15" s="1" t="s">
        <v>115</v>
      </c>
      <c r="AS15" s="1" t="s">
        <v>116</v>
      </c>
      <c r="AT15" s="1" t="s">
        <v>127</v>
      </c>
      <c r="AU15" s="2" t="s">
        <v>355</v>
      </c>
      <c r="AW15" s="1" t="s">
        <v>129</v>
      </c>
      <c r="AY15" s="1" t="s">
        <v>130</v>
      </c>
      <c r="AZ15" s="1" t="s">
        <v>131</v>
      </c>
      <c r="BC15" s="1" t="s">
        <v>356</v>
      </c>
      <c r="BD15" s="1">
        <v>42333</v>
      </c>
      <c r="BE15" s="1" t="s">
        <v>213</v>
      </c>
      <c r="BF15" s="1">
        <v>17.399999999999999</v>
      </c>
      <c r="BG15" s="1">
        <v>0</v>
      </c>
      <c r="BH15" s="1">
        <v>757944</v>
      </c>
      <c r="BI15" s="1">
        <v>757944</v>
      </c>
      <c r="BJ15" s="1">
        <v>38409</v>
      </c>
      <c r="BK15" s="1" t="s">
        <v>132</v>
      </c>
      <c r="BL15" s="1" t="s">
        <v>133</v>
      </c>
      <c r="BM15" s="1" t="s">
        <v>154</v>
      </c>
      <c r="BO15" s="1" t="s">
        <v>135</v>
      </c>
      <c r="BP15" s="1" t="s">
        <v>113</v>
      </c>
      <c r="BQ15" s="1">
        <v>2006</v>
      </c>
      <c r="BR15" s="1">
        <v>2006</v>
      </c>
      <c r="BT15" s="1" t="s">
        <v>136</v>
      </c>
      <c r="BU15" s="1" t="s">
        <v>156</v>
      </c>
      <c r="BV15" s="1" t="s">
        <v>137</v>
      </c>
      <c r="BW15" s="1">
        <v>2</v>
      </c>
      <c r="BX15" s="1">
        <v>0</v>
      </c>
      <c r="BY15" s="1">
        <v>100</v>
      </c>
      <c r="BZ15" s="1" t="s">
        <v>175</v>
      </c>
      <c r="CA15" s="1">
        <v>42352</v>
      </c>
      <c r="CB15" s="1" t="s">
        <v>139</v>
      </c>
      <c r="CC15" s="1">
        <v>2019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2018</v>
      </c>
      <c r="CP15" s="5">
        <v>329680</v>
      </c>
      <c r="CQ15" s="5">
        <v>2262</v>
      </c>
      <c r="CR15" s="5">
        <v>50000</v>
      </c>
      <c r="CS15" s="5">
        <v>175000</v>
      </c>
      <c r="CT15" s="5">
        <v>1432</v>
      </c>
      <c r="CU15" s="5">
        <v>645000</v>
      </c>
      <c r="CV15" s="5">
        <v>1201942</v>
      </c>
      <c r="CW15" s="5">
        <v>643568</v>
      </c>
      <c r="CX15" s="5">
        <v>558374</v>
      </c>
      <c r="CY15" s="5">
        <v>0</v>
      </c>
      <c r="CZ15" s="5">
        <v>558374</v>
      </c>
      <c r="DA15" s="1">
        <v>0</v>
      </c>
      <c r="DB15" s="1">
        <v>0</v>
      </c>
      <c r="DE15" s="1">
        <v>0</v>
      </c>
      <c r="DF15" s="3">
        <v>1.60700121286</v>
      </c>
      <c r="DG15" s="4">
        <f t="shared" si="6"/>
        <v>9.2356391543678154E-2</v>
      </c>
      <c r="DH15" s="5">
        <f t="shared" si="7"/>
        <v>1.1478420569329659</v>
      </c>
      <c r="DI15" s="6">
        <f t="shared" si="8"/>
        <v>80350.06064299999</v>
      </c>
      <c r="DJ15" s="6">
        <f>IF(ISNUMBER(MATCH(B15,'Green Overlap'!A:A,0)),MAX(12,DH15*1.35),MAX(DH15*1.35,3.5))</f>
        <v>3.5</v>
      </c>
      <c r="DK15" s="7">
        <f t="shared" si="9"/>
        <v>245003.4049126356</v>
      </c>
      <c r="DL15">
        <f>COUNTIF('Impacted Properties'!A:A,Red_A_Coit_to_US_75!B15)</f>
        <v>1</v>
      </c>
      <c r="DM15" s="7">
        <f t="shared" si="5"/>
        <v>67000</v>
      </c>
      <c r="DN15" s="7">
        <f t="shared" si="0"/>
        <v>0</v>
      </c>
    </row>
    <row r="16" spans="1:118" ht="28.8" x14ac:dyDescent="0.3">
      <c r="A16" s="1">
        <v>29112</v>
      </c>
      <c r="B16" s="1">
        <v>2736685</v>
      </c>
      <c r="C16" s="1" t="s">
        <v>357</v>
      </c>
      <c r="H16" s="1">
        <v>0</v>
      </c>
      <c r="I16" s="1">
        <v>0</v>
      </c>
      <c r="J16" s="1">
        <v>228347.900391</v>
      </c>
      <c r="K16" s="1">
        <v>3523.60152066</v>
      </c>
      <c r="P16" s="1" t="s">
        <v>358</v>
      </c>
      <c r="Q16" s="1">
        <v>2736685</v>
      </c>
      <c r="R16" s="1" t="s">
        <v>357</v>
      </c>
      <c r="S16" s="1" t="s">
        <v>197</v>
      </c>
      <c r="T16" s="1" t="s">
        <v>113</v>
      </c>
      <c r="U16" s="1">
        <v>100</v>
      </c>
      <c r="W16" s="1" t="s">
        <v>198</v>
      </c>
      <c r="X16" s="1" t="s">
        <v>199</v>
      </c>
      <c r="Z16" s="1" t="s">
        <v>200</v>
      </c>
      <c r="AA16" s="1" t="s">
        <v>201</v>
      </c>
      <c r="AB16" s="1" t="s">
        <v>202</v>
      </c>
      <c r="AC16" s="1" t="s">
        <v>118</v>
      </c>
      <c r="AD16" s="1" t="s">
        <v>359</v>
      </c>
      <c r="AE16" s="1" t="s">
        <v>360</v>
      </c>
      <c r="AF16" s="1" t="s">
        <v>361</v>
      </c>
      <c r="AG16" s="1" t="s">
        <v>362</v>
      </c>
      <c r="AH16" s="1" t="s">
        <v>363</v>
      </c>
      <c r="AI16" s="1" t="s">
        <v>364</v>
      </c>
      <c r="AJ16" s="1" t="s">
        <v>365</v>
      </c>
      <c r="AL16" s="1">
        <v>0</v>
      </c>
      <c r="AM16" s="1">
        <v>0</v>
      </c>
      <c r="AP16" s="1" t="s">
        <v>366</v>
      </c>
      <c r="AQ16" s="1" t="s">
        <v>367</v>
      </c>
      <c r="AR16" s="1" t="s">
        <v>115</v>
      </c>
      <c r="AS16" s="1" t="s">
        <v>116</v>
      </c>
      <c r="AU16" s="2" t="s">
        <v>368</v>
      </c>
      <c r="AV16" s="1" t="s">
        <v>208</v>
      </c>
      <c r="AW16" s="1" t="s">
        <v>129</v>
      </c>
      <c r="AZ16" s="1" t="s">
        <v>209</v>
      </c>
      <c r="BA16" s="1" t="s">
        <v>369</v>
      </c>
      <c r="BB16" s="1" t="s">
        <v>370</v>
      </c>
      <c r="BC16" s="1" t="s">
        <v>371</v>
      </c>
      <c r="BD16" s="1">
        <v>42487</v>
      </c>
      <c r="BE16" s="1" t="s">
        <v>372</v>
      </c>
      <c r="BF16" s="1">
        <v>0</v>
      </c>
      <c r="BG16" s="1">
        <v>0</v>
      </c>
      <c r="BH16" s="1">
        <v>226576</v>
      </c>
      <c r="BI16" s="1">
        <v>226576</v>
      </c>
      <c r="BJ16" s="1">
        <v>0</v>
      </c>
      <c r="BK16" s="1" t="s">
        <v>373</v>
      </c>
      <c r="BL16" s="1" t="s">
        <v>194</v>
      </c>
      <c r="BO16" s="1" t="s">
        <v>135</v>
      </c>
      <c r="BP16" s="1" t="s">
        <v>113</v>
      </c>
      <c r="BQ16" s="1">
        <v>0</v>
      </c>
      <c r="BR16" s="1">
        <v>0</v>
      </c>
      <c r="BT16" s="1" t="s">
        <v>194</v>
      </c>
      <c r="BW16" s="1">
        <v>0</v>
      </c>
      <c r="BX16" s="1">
        <v>0</v>
      </c>
      <c r="BY16" s="1">
        <v>0</v>
      </c>
      <c r="BZ16" s="1" t="s">
        <v>175</v>
      </c>
      <c r="CA16" s="1">
        <v>42527</v>
      </c>
      <c r="CB16" s="1" t="s">
        <v>139</v>
      </c>
      <c r="CC16" s="1">
        <v>2019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2018</v>
      </c>
      <c r="CP16" s="5">
        <v>0</v>
      </c>
      <c r="CQ16" s="5">
        <v>0</v>
      </c>
      <c r="CR16" s="5">
        <v>0</v>
      </c>
      <c r="CS16" s="5">
        <v>2000</v>
      </c>
      <c r="CT16" s="5">
        <v>0</v>
      </c>
      <c r="CU16" s="5">
        <v>0</v>
      </c>
      <c r="CV16" s="5">
        <v>2000</v>
      </c>
      <c r="CW16" s="5">
        <v>0</v>
      </c>
      <c r="CX16" s="5">
        <v>2000</v>
      </c>
      <c r="CY16" s="5">
        <v>0</v>
      </c>
      <c r="CZ16" s="5">
        <v>2000</v>
      </c>
      <c r="DA16" s="1">
        <v>0</v>
      </c>
      <c r="DB16" s="1">
        <v>0</v>
      </c>
      <c r="DE16" s="1">
        <v>0</v>
      </c>
      <c r="DF16" s="3">
        <v>0.70022626458100001</v>
      </c>
      <c r="DG16" s="4">
        <f t="shared" si="6"/>
        <v>0.13462086048455424</v>
      </c>
      <c r="DH16" s="5">
        <f t="shared" si="7"/>
        <v>8.8270602358590487E-3</v>
      </c>
      <c r="DI16" s="6">
        <f t="shared" si="8"/>
        <v>269.24172096910843</v>
      </c>
      <c r="DJ16" s="6">
        <f>IF(ISNUMBER(MATCH(B16,'Green Overlap'!A:A,0)),MAX(12,DH16*1.35),MAX(DH16*1.35,3.5))</f>
        <v>12</v>
      </c>
      <c r="DK16" s="7">
        <f t="shared" si="9"/>
        <v>366022.2730217803</v>
      </c>
      <c r="DL16">
        <f>COUNTIF('Impacted Properties'!A:A,Red_A_Coit_to_US_75!B16)</f>
        <v>2</v>
      </c>
      <c r="DM16" s="7">
        <f t="shared" si="5"/>
        <v>11000</v>
      </c>
      <c r="DN16" s="7">
        <f t="shared" si="0"/>
        <v>0</v>
      </c>
    </row>
    <row r="17" spans="1:118" ht="28.8" x14ac:dyDescent="0.3">
      <c r="A17" s="1">
        <v>32416</v>
      </c>
      <c r="B17" s="1">
        <v>2756871</v>
      </c>
      <c r="C17" s="1" t="s">
        <v>374</v>
      </c>
      <c r="D17" s="1">
        <v>38741</v>
      </c>
      <c r="H17" s="1">
        <v>379814.492769</v>
      </c>
      <c r="I17" s="1">
        <v>2534.2473411599999</v>
      </c>
      <c r="J17" s="1">
        <v>73749.7851563</v>
      </c>
      <c r="K17" s="1">
        <v>1059.6263080000001</v>
      </c>
      <c r="P17" s="1" t="s">
        <v>375</v>
      </c>
      <c r="Q17" s="1">
        <v>2756871</v>
      </c>
      <c r="R17" s="1" t="s">
        <v>374</v>
      </c>
      <c r="S17" s="1" t="s">
        <v>376</v>
      </c>
      <c r="T17" s="1" t="s">
        <v>113</v>
      </c>
      <c r="U17" s="1">
        <v>100</v>
      </c>
      <c r="V17" s="1" t="s">
        <v>377</v>
      </c>
      <c r="W17" s="1" t="s">
        <v>378</v>
      </c>
      <c r="X17" s="1" t="s">
        <v>379</v>
      </c>
      <c r="Z17" s="1" t="s">
        <v>380</v>
      </c>
      <c r="AA17" s="1" t="s">
        <v>116</v>
      </c>
      <c r="AB17" s="1" t="s">
        <v>381</v>
      </c>
      <c r="AC17" s="1" t="s">
        <v>118</v>
      </c>
      <c r="AD17" s="1" t="s">
        <v>382</v>
      </c>
      <c r="AE17" s="1" t="s">
        <v>383</v>
      </c>
      <c r="AF17" s="1" t="s">
        <v>384</v>
      </c>
      <c r="AG17" s="1" t="s">
        <v>242</v>
      </c>
      <c r="AH17" s="1" t="s">
        <v>137</v>
      </c>
      <c r="AI17" s="1" t="s">
        <v>385</v>
      </c>
      <c r="AL17" s="1">
        <v>0</v>
      </c>
      <c r="AM17" s="1">
        <v>0</v>
      </c>
      <c r="AN17" s="1" t="s">
        <v>386</v>
      </c>
      <c r="AO17" s="1" t="s">
        <v>265</v>
      </c>
      <c r="AP17" s="1" t="s">
        <v>248</v>
      </c>
      <c r="AQ17" s="1" t="s">
        <v>249</v>
      </c>
      <c r="AR17" s="1" t="s">
        <v>115</v>
      </c>
      <c r="AS17" s="1" t="s">
        <v>116</v>
      </c>
      <c r="AU17" s="2" t="s">
        <v>387</v>
      </c>
      <c r="AV17" s="1" t="s">
        <v>208</v>
      </c>
      <c r="AW17" s="1" t="s">
        <v>168</v>
      </c>
      <c r="AZ17" s="1" t="s">
        <v>227</v>
      </c>
      <c r="BC17" s="1" t="s">
        <v>388</v>
      </c>
      <c r="BD17" s="1">
        <v>42810</v>
      </c>
      <c r="BE17" s="1" t="s">
        <v>389</v>
      </c>
      <c r="BF17" s="1">
        <v>1.7569999999999999</v>
      </c>
      <c r="BG17" s="1">
        <v>0</v>
      </c>
      <c r="BH17" s="1">
        <v>76534.92</v>
      </c>
      <c r="BI17" s="1">
        <v>76534.92</v>
      </c>
      <c r="BJ17" s="1">
        <v>6430</v>
      </c>
      <c r="BK17" s="1" t="s">
        <v>390</v>
      </c>
      <c r="BL17" s="1" t="s">
        <v>391</v>
      </c>
      <c r="BM17" s="1" t="s">
        <v>392</v>
      </c>
      <c r="BN17" s="1" t="s">
        <v>393</v>
      </c>
      <c r="BO17" s="1" t="s">
        <v>135</v>
      </c>
      <c r="BP17" s="1" t="s">
        <v>173</v>
      </c>
      <c r="BQ17" s="1">
        <v>2017</v>
      </c>
      <c r="BR17" s="1">
        <v>2017</v>
      </c>
      <c r="BT17" s="1" t="s">
        <v>391</v>
      </c>
      <c r="BW17" s="1">
        <v>1</v>
      </c>
      <c r="BX17" s="1">
        <v>0</v>
      </c>
      <c r="BY17" s="1">
        <v>100</v>
      </c>
      <c r="BZ17" s="1" t="s">
        <v>175</v>
      </c>
      <c r="CA17" s="1">
        <v>42880</v>
      </c>
      <c r="CB17" s="1" t="s">
        <v>139</v>
      </c>
      <c r="CC17" s="1">
        <v>2019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2018</v>
      </c>
      <c r="CP17" s="5">
        <v>0</v>
      </c>
      <c r="CQ17" s="5">
        <v>1062974</v>
      </c>
      <c r="CR17" s="5">
        <v>0</v>
      </c>
      <c r="CS17" s="5">
        <v>1530698</v>
      </c>
      <c r="CT17" s="5">
        <v>0</v>
      </c>
      <c r="CU17" s="5">
        <v>0</v>
      </c>
      <c r="CV17" s="5">
        <v>2593672</v>
      </c>
      <c r="CW17" s="5">
        <v>0</v>
      </c>
      <c r="CX17" s="5">
        <v>2593672</v>
      </c>
      <c r="CY17" s="5">
        <v>0</v>
      </c>
      <c r="CZ17" s="5">
        <v>2593672</v>
      </c>
      <c r="DA17" s="1">
        <v>2018</v>
      </c>
      <c r="DB17" s="1">
        <v>2592291</v>
      </c>
      <c r="DC17" s="1" t="s">
        <v>242</v>
      </c>
      <c r="DD17" s="1" t="s">
        <v>394</v>
      </c>
      <c r="DE17" s="1">
        <v>3.8</v>
      </c>
      <c r="DF17" s="3">
        <v>8.6094127877700006E-3</v>
      </c>
      <c r="DG17" s="4">
        <f t="shared" si="6"/>
        <v>4.9000641933807636E-3</v>
      </c>
      <c r="DH17" s="5">
        <f t="shared" si="7"/>
        <v>19.999994773627517</v>
      </c>
      <c r="DI17" s="6">
        <f t="shared" si="8"/>
        <v>7500.5184606795483</v>
      </c>
      <c r="DJ17" s="6">
        <f>IF(ISNUMBER(MATCH(B17,'Green Overlap'!A:A,0)),MAX(12,DH17*1.35),MAX(DH17*1.35,3.5))</f>
        <v>26.99999294439715</v>
      </c>
      <c r="DK17" s="7">
        <f t="shared" si="9"/>
        <v>10125.69992191739</v>
      </c>
      <c r="DL17">
        <f>COUNTIF('Impacted Properties'!A:A,Red_A_Coit_to_US_75!B17)</f>
        <v>1</v>
      </c>
      <c r="DM17" s="7">
        <f t="shared" si="5"/>
        <v>11000</v>
      </c>
      <c r="DN17" s="7">
        <f t="shared" si="0"/>
        <v>0</v>
      </c>
    </row>
    <row r="18" spans="1:118" ht="28.8" x14ac:dyDescent="0.3">
      <c r="A18" s="1">
        <v>37039</v>
      </c>
      <c r="B18" s="1">
        <v>966075</v>
      </c>
      <c r="C18" s="1" t="s">
        <v>395</v>
      </c>
      <c r="H18" s="1">
        <v>75860.788470300002</v>
      </c>
      <c r="I18" s="1">
        <v>1208.16243523</v>
      </c>
      <c r="J18" s="1">
        <v>75860.78125</v>
      </c>
      <c r="K18" s="1">
        <v>1208.1624352399999</v>
      </c>
      <c r="P18" s="1" t="s">
        <v>396</v>
      </c>
      <c r="Q18" s="1">
        <v>966075</v>
      </c>
      <c r="R18" s="1" t="s">
        <v>395</v>
      </c>
      <c r="S18" s="1" t="s">
        <v>397</v>
      </c>
      <c r="T18" s="1" t="s">
        <v>113</v>
      </c>
      <c r="U18" s="1">
        <v>100</v>
      </c>
      <c r="X18" s="1" t="s">
        <v>398</v>
      </c>
      <c r="Z18" s="1" t="s">
        <v>399</v>
      </c>
      <c r="AA18" s="1" t="s">
        <v>116</v>
      </c>
      <c r="AB18" s="1" t="s">
        <v>400</v>
      </c>
      <c r="AC18" s="1" t="s">
        <v>118</v>
      </c>
      <c r="AD18" s="1" t="s">
        <v>401</v>
      </c>
      <c r="AE18" s="1" t="s">
        <v>402</v>
      </c>
      <c r="AF18" s="1" t="s">
        <v>403</v>
      </c>
      <c r="AG18" s="1" t="s">
        <v>394</v>
      </c>
      <c r="AH18" s="1" t="s">
        <v>404</v>
      </c>
      <c r="AI18" s="1" t="s">
        <v>405</v>
      </c>
      <c r="AL18" s="1">
        <v>0</v>
      </c>
      <c r="AM18" s="1">
        <v>0</v>
      </c>
      <c r="AP18" s="1" t="s">
        <v>406</v>
      </c>
      <c r="AR18" s="1" t="s">
        <v>115</v>
      </c>
      <c r="AS18" s="1" t="s">
        <v>116</v>
      </c>
      <c r="AT18" s="1" t="s">
        <v>127</v>
      </c>
      <c r="AU18" s="2" t="s">
        <v>407</v>
      </c>
      <c r="AV18" s="1" t="s">
        <v>208</v>
      </c>
      <c r="AW18" s="1" t="s">
        <v>168</v>
      </c>
      <c r="AZ18" s="1" t="s">
        <v>227</v>
      </c>
      <c r="BC18" s="1" t="s">
        <v>408</v>
      </c>
      <c r="BD18" s="1">
        <v>40634</v>
      </c>
      <c r="BE18" s="1" t="s">
        <v>389</v>
      </c>
      <c r="BF18" s="1">
        <v>1.7445999999999999</v>
      </c>
      <c r="BG18" s="1">
        <v>0</v>
      </c>
      <c r="BH18" s="1">
        <v>75994.78</v>
      </c>
      <c r="BI18" s="1">
        <v>75994.78</v>
      </c>
      <c r="BJ18" s="1">
        <v>0</v>
      </c>
      <c r="BK18" s="1" t="s">
        <v>409</v>
      </c>
      <c r="BL18" s="1" t="s">
        <v>231</v>
      </c>
      <c r="BO18" s="1" t="s">
        <v>135</v>
      </c>
      <c r="BP18" s="1" t="s">
        <v>173</v>
      </c>
      <c r="BQ18" s="1">
        <v>0</v>
      </c>
      <c r="BR18" s="1">
        <v>0</v>
      </c>
      <c r="BT18" s="1" t="s">
        <v>231</v>
      </c>
      <c r="BW18" s="1">
        <v>0</v>
      </c>
      <c r="BX18" s="1">
        <v>0</v>
      </c>
      <c r="BY18" s="1">
        <v>0</v>
      </c>
      <c r="BZ18" s="1" t="s">
        <v>175</v>
      </c>
      <c r="CB18" s="1" t="s">
        <v>139</v>
      </c>
      <c r="CC18" s="1">
        <v>2019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2018</v>
      </c>
      <c r="CP18" s="5">
        <v>0</v>
      </c>
      <c r="CQ18" s="5">
        <v>0</v>
      </c>
      <c r="CR18" s="5">
        <v>0</v>
      </c>
      <c r="CS18" s="5">
        <v>53000</v>
      </c>
      <c r="CT18" s="5">
        <v>0</v>
      </c>
      <c r="CU18" s="5">
        <v>0</v>
      </c>
      <c r="CV18" s="5">
        <v>53000</v>
      </c>
      <c r="CW18" s="5">
        <v>0</v>
      </c>
      <c r="CX18" s="5">
        <v>53000</v>
      </c>
      <c r="CY18" s="5">
        <v>0</v>
      </c>
      <c r="CZ18" s="5">
        <v>53000</v>
      </c>
      <c r="DA18" s="1">
        <v>0</v>
      </c>
      <c r="DB18" s="1">
        <v>0</v>
      </c>
      <c r="DE18" s="1">
        <v>0</v>
      </c>
      <c r="DF18" s="3">
        <v>1.7415308460900001</v>
      </c>
      <c r="DG18" s="4">
        <f t="shared" si="6"/>
        <v>0.99824071673976034</v>
      </c>
      <c r="DH18" s="5">
        <f t="shared" si="7"/>
        <v>0.69741632254215358</v>
      </c>
      <c r="DI18" s="6">
        <f t="shared" si="8"/>
        <v>52906.757987207297</v>
      </c>
      <c r="DJ18" s="6">
        <f>IF(ISNUMBER(MATCH(B18,'Green Overlap'!A:A,0)),MAX(12,DH18*1.35),MAX(DH18*1.35,3.5))</f>
        <v>12</v>
      </c>
      <c r="DK18" s="7">
        <f t="shared" si="9"/>
        <v>910333.00386816484</v>
      </c>
      <c r="DL18">
        <f>COUNTIF('Impacted Properties'!A:A,Red_A_Coit_to_US_75!B18)</f>
        <v>0</v>
      </c>
      <c r="DM18" s="7">
        <f t="shared" si="5"/>
        <v>67000</v>
      </c>
      <c r="DN18" s="7">
        <f t="shared" si="0"/>
        <v>977400</v>
      </c>
    </row>
    <row r="19" spans="1:118" ht="28.8" x14ac:dyDescent="0.3">
      <c r="A19" s="1">
        <v>42795</v>
      </c>
      <c r="B19" s="1">
        <v>1515907</v>
      </c>
      <c r="C19" s="1" t="s">
        <v>410</v>
      </c>
      <c r="H19" s="1">
        <v>450534.85728</v>
      </c>
      <c r="I19" s="1">
        <v>2954.1425875800001</v>
      </c>
      <c r="J19" s="1">
        <v>452622.519531</v>
      </c>
      <c r="K19" s="1">
        <v>2954.2474210599999</v>
      </c>
      <c r="N19" s="1" t="s">
        <v>302</v>
      </c>
      <c r="O19" s="1">
        <v>43396</v>
      </c>
      <c r="P19" s="1" t="s">
        <v>411</v>
      </c>
      <c r="Q19" s="1">
        <v>1515907</v>
      </c>
      <c r="R19" s="1" t="s">
        <v>410</v>
      </c>
      <c r="S19" s="1" t="s">
        <v>412</v>
      </c>
      <c r="T19" s="1" t="s">
        <v>113</v>
      </c>
      <c r="U19" s="1">
        <v>100</v>
      </c>
      <c r="X19" s="1" t="s">
        <v>413</v>
      </c>
      <c r="Z19" s="1" t="s">
        <v>414</v>
      </c>
      <c r="AA19" s="1" t="s">
        <v>116</v>
      </c>
      <c r="AB19" s="1" t="s">
        <v>415</v>
      </c>
      <c r="AC19" s="1" t="s">
        <v>118</v>
      </c>
      <c r="AD19" s="1" t="s">
        <v>132</v>
      </c>
      <c r="AE19" s="1" t="s">
        <v>182</v>
      </c>
      <c r="AF19" s="1" t="s">
        <v>183</v>
      </c>
      <c r="AH19" s="1" t="s">
        <v>416</v>
      </c>
      <c r="AI19" s="1" t="s">
        <v>417</v>
      </c>
      <c r="AL19" s="1">
        <v>0</v>
      </c>
      <c r="AM19" s="1">
        <v>0</v>
      </c>
      <c r="AP19" s="1" t="s">
        <v>186</v>
      </c>
      <c r="AQ19" s="1" t="s">
        <v>187</v>
      </c>
      <c r="AR19" s="1" t="s">
        <v>115</v>
      </c>
      <c r="AS19" s="1" t="s">
        <v>116</v>
      </c>
      <c r="AT19" s="1" t="s">
        <v>188</v>
      </c>
      <c r="AU19" s="2" t="s">
        <v>189</v>
      </c>
      <c r="AW19" s="1" t="s">
        <v>129</v>
      </c>
      <c r="AZ19" s="1" t="s">
        <v>131</v>
      </c>
      <c r="BC19" s="1" t="s">
        <v>418</v>
      </c>
      <c r="BD19" s="1">
        <v>41904</v>
      </c>
      <c r="BE19" s="1" t="s">
        <v>419</v>
      </c>
      <c r="BF19" s="1">
        <v>10.829000000000001</v>
      </c>
      <c r="BG19" s="1">
        <v>0</v>
      </c>
      <c r="BH19" s="1">
        <v>471711</v>
      </c>
      <c r="BI19" s="1">
        <v>471711.24</v>
      </c>
      <c r="BJ19" s="1">
        <v>0</v>
      </c>
      <c r="BK19" s="1" t="s">
        <v>132</v>
      </c>
      <c r="BL19" s="1" t="s">
        <v>194</v>
      </c>
      <c r="BO19" s="1" t="s">
        <v>135</v>
      </c>
      <c r="BP19" s="1" t="s">
        <v>113</v>
      </c>
      <c r="BQ19" s="1">
        <v>0</v>
      </c>
      <c r="BR19" s="1">
        <v>0</v>
      </c>
      <c r="BT19" s="1" t="s">
        <v>194</v>
      </c>
      <c r="BW19" s="1">
        <v>0</v>
      </c>
      <c r="BX19" s="1">
        <v>0</v>
      </c>
      <c r="BY19" s="1">
        <v>0</v>
      </c>
      <c r="BZ19" s="1" t="s">
        <v>175</v>
      </c>
      <c r="CA19" s="1">
        <v>30317</v>
      </c>
      <c r="CB19" s="1" t="s">
        <v>139</v>
      </c>
      <c r="CC19" s="1">
        <v>2019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2018</v>
      </c>
      <c r="CP19" s="5">
        <v>0</v>
      </c>
      <c r="CQ19" s="5">
        <v>0</v>
      </c>
      <c r="CR19" s="5">
        <v>0</v>
      </c>
      <c r="CS19" s="5">
        <v>379015</v>
      </c>
      <c r="CT19" s="5">
        <v>0</v>
      </c>
      <c r="CU19" s="5">
        <v>0</v>
      </c>
      <c r="CV19" s="5">
        <v>379015</v>
      </c>
      <c r="CW19" s="5">
        <v>0</v>
      </c>
      <c r="CX19" s="5">
        <v>379015</v>
      </c>
      <c r="CY19" s="5">
        <v>0</v>
      </c>
      <c r="CZ19" s="5">
        <v>379015</v>
      </c>
      <c r="DA19" s="1">
        <v>0</v>
      </c>
      <c r="DB19" s="1">
        <v>0</v>
      </c>
      <c r="DE19" s="1">
        <v>0</v>
      </c>
      <c r="DF19" s="3">
        <v>2.1006635934800002</v>
      </c>
      <c r="DG19" s="4">
        <f t="shared" si="6"/>
        <v>0.19398500262997509</v>
      </c>
      <c r="DH19" s="5">
        <f t="shared" si="7"/>
        <v>0.80348943985307619</v>
      </c>
      <c r="DI19" s="6">
        <f t="shared" si="8"/>
        <v>73523.225771800004</v>
      </c>
      <c r="DJ19" s="6">
        <f>IF(ISNUMBER(MATCH(B19,'Green Overlap'!A:A,0)),MAX(12,DH19*1.35),MAX(DH19*1.35,3.5))</f>
        <v>3.5</v>
      </c>
      <c r="DK19" s="7">
        <f t="shared" si="9"/>
        <v>320267.17146196082</v>
      </c>
      <c r="DL19">
        <f>COUNTIF('Impacted Properties'!A:A,Red_A_Coit_to_US_75!B19)</f>
        <v>0</v>
      </c>
      <c r="DM19" s="7">
        <f t="shared" si="5"/>
        <v>67000</v>
      </c>
      <c r="DN19" s="7">
        <f t="shared" si="0"/>
        <v>387300</v>
      </c>
    </row>
    <row r="20" spans="1:118" ht="28.8" x14ac:dyDescent="0.3">
      <c r="A20" s="1">
        <v>40547</v>
      </c>
      <c r="B20" s="1">
        <v>1587740</v>
      </c>
      <c r="C20" s="1" t="s">
        <v>420</v>
      </c>
      <c r="H20" s="1">
        <v>46512.363508599999</v>
      </c>
      <c r="I20" s="1">
        <v>955.68474145000005</v>
      </c>
      <c r="J20" s="1">
        <v>46512.3613281</v>
      </c>
      <c r="K20" s="1">
        <v>955.68474145000005</v>
      </c>
      <c r="P20" s="1" t="s">
        <v>421</v>
      </c>
      <c r="Q20" s="1">
        <v>1587740</v>
      </c>
      <c r="R20" s="1" t="s">
        <v>420</v>
      </c>
      <c r="S20" s="1" t="s">
        <v>422</v>
      </c>
      <c r="T20" s="1" t="s">
        <v>113</v>
      </c>
      <c r="U20" s="1">
        <v>100</v>
      </c>
      <c r="W20" s="1" t="s">
        <v>423</v>
      </c>
      <c r="X20" s="1" t="s">
        <v>424</v>
      </c>
      <c r="Z20" s="1" t="s">
        <v>115</v>
      </c>
      <c r="AA20" s="1" t="s">
        <v>116</v>
      </c>
      <c r="AB20" s="1" t="s">
        <v>425</v>
      </c>
      <c r="AC20" s="1" t="s">
        <v>118</v>
      </c>
      <c r="AD20" s="1" t="s">
        <v>318</v>
      </c>
      <c r="AE20" s="1" t="s">
        <v>319</v>
      </c>
      <c r="AF20" s="1" t="s">
        <v>320</v>
      </c>
      <c r="AG20" s="1" t="s">
        <v>242</v>
      </c>
      <c r="AH20" s="1" t="s">
        <v>156</v>
      </c>
      <c r="AI20" s="1" t="s">
        <v>426</v>
      </c>
      <c r="AL20" s="1">
        <v>0</v>
      </c>
      <c r="AM20" s="1">
        <v>0</v>
      </c>
      <c r="AN20" s="1" t="s">
        <v>427</v>
      </c>
      <c r="AO20" s="1" t="s">
        <v>175</v>
      </c>
      <c r="AP20" s="1" t="s">
        <v>324</v>
      </c>
      <c r="AQ20" s="1" t="s">
        <v>325</v>
      </c>
      <c r="AR20" s="1" t="s">
        <v>115</v>
      </c>
      <c r="AS20" s="1" t="s">
        <v>116</v>
      </c>
      <c r="AT20" s="1" t="s">
        <v>127</v>
      </c>
      <c r="AU20" s="2" t="s">
        <v>428</v>
      </c>
      <c r="AV20" s="1" t="s">
        <v>327</v>
      </c>
      <c r="AW20" s="1" t="s">
        <v>129</v>
      </c>
      <c r="AY20" s="1" t="s">
        <v>130</v>
      </c>
      <c r="AZ20" s="1" t="s">
        <v>328</v>
      </c>
      <c r="BC20" s="1" t="s">
        <v>429</v>
      </c>
      <c r="BD20" s="1">
        <v>41251</v>
      </c>
      <c r="BE20" s="1" t="s">
        <v>389</v>
      </c>
      <c r="BF20" s="1">
        <v>0.94520000000000004</v>
      </c>
      <c r="BG20" s="1">
        <v>0</v>
      </c>
      <c r="BH20" s="1">
        <v>41173</v>
      </c>
      <c r="BI20" s="1">
        <v>41172.910000000003</v>
      </c>
      <c r="BJ20" s="1">
        <v>2206</v>
      </c>
      <c r="BK20" s="1" t="s">
        <v>330</v>
      </c>
      <c r="BL20" s="1" t="s">
        <v>174</v>
      </c>
      <c r="BM20" s="1" t="s">
        <v>331</v>
      </c>
      <c r="BO20" s="1" t="s">
        <v>135</v>
      </c>
      <c r="BP20" s="1" t="s">
        <v>113</v>
      </c>
      <c r="BQ20" s="1">
        <v>1995</v>
      </c>
      <c r="BR20" s="1">
        <v>1984</v>
      </c>
      <c r="BT20" s="1" t="s">
        <v>174</v>
      </c>
      <c r="BU20" s="1" t="s">
        <v>156</v>
      </c>
      <c r="BV20" s="1" t="s">
        <v>137</v>
      </c>
      <c r="BW20" s="1">
        <v>1</v>
      </c>
      <c r="BX20" s="1">
        <v>0</v>
      </c>
      <c r="BY20" s="1">
        <v>100</v>
      </c>
      <c r="BZ20" s="1" t="s">
        <v>175</v>
      </c>
      <c r="CA20" s="1">
        <v>30317</v>
      </c>
      <c r="CB20" s="1" t="s">
        <v>139</v>
      </c>
      <c r="CC20" s="1">
        <v>2019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2018</v>
      </c>
      <c r="CP20" s="5">
        <v>233168</v>
      </c>
      <c r="CQ20" s="5">
        <v>0</v>
      </c>
      <c r="CR20" s="5">
        <v>127602</v>
      </c>
      <c r="CS20" s="5">
        <v>0</v>
      </c>
      <c r="CT20" s="5">
        <v>0</v>
      </c>
      <c r="CU20" s="5">
        <v>0</v>
      </c>
      <c r="CV20" s="5">
        <v>360770</v>
      </c>
      <c r="CW20" s="5">
        <v>0</v>
      </c>
      <c r="CX20" s="5">
        <v>360770</v>
      </c>
      <c r="CY20" s="5">
        <v>54831</v>
      </c>
      <c r="CZ20" s="5">
        <v>305939</v>
      </c>
      <c r="DA20" s="1">
        <v>0</v>
      </c>
      <c r="DB20" s="1">
        <v>0</v>
      </c>
      <c r="DE20" s="1">
        <v>0</v>
      </c>
      <c r="DF20" s="3">
        <v>0.113115647934</v>
      </c>
      <c r="DG20" s="4">
        <f t="shared" ref="DG20:DG83" si="10">MIN(DF20*43560/BI20,1)</f>
        <v>0.11967377637395656</v>
      </c>
      <c r="DH20" s="5">
        <f t="shared" ref="DH20:DH83" si="11">(CV20-(CP20+CQ20))/BI20</f>
        <v>3.0991737042633125</v>
      </c>
      <c r="DI20" s="6">
        <f t="shared" ref="DI20:DI83" si="12">DF20*43560*DH20</f>
        <v>15270.613212869603</v>
      </c>
      <c r="DJ20" s="6">
        <f>IF(ISNUMBER(MATCH(B20,'Green Overlap'!A:A,0)),MAX(12,DH20*1.35),MAX(DH20*1.35,3.5))</f>
        <v>12</v>
      </c>
      <c r="DK20" s="7">
        <f t="shared" ref="DK20:DK83" si="13">DF20*DJ20*43560</f>
        <v>59127.811488060484</v>
      </c>
      <c r="DL20">
        <f>COUNTIF('Impacted Properties'!A:A,Red_A_Coit_to_US_75!B20)</f>
        <v>1</v>
      </c>
      <c r="DM20" s="7">
        <f t="shared" si="5"/>
        <v>67000</v>
      </c>
      <c r="DN20" s="7">
        <f t="shared" si="0"/>
        <v>0</v>
      </c>
    </row>
    <row r="21" spans="1:118" ht="28.8" x14ac:dyDescent="0.3">
      <c r="A21" s="1">
        <v>38179</v>
      </c>
      <c r="B21" s="1">
        <v>1587795</v>
      </c>
      <c r="C21" s="1" t="s">
        <v>430</v>
      </c>
      <c r="H21" s="1">
        <v>57177.773992100003</v>
      </c>
      <c r="I21" s="1">
        <v>1129.75439338</v>
      </c>
      <c r="J21" s="1">
        <v>57177.2773438</v>
      </c>
      <c r="K21" s="1">
        <v>1129.77428695</v>
      </c>
      <c r="P21" s="1" t="s">
        <v>431</v>
      </c>
      <c r="Q21" s="1">
        <v>1587795</v>
      </c>
      <c r="R21" s="1" t="s">
        <v>430</v>
      </c>
      <c r="S21" s="1" t="s">
        <v>432</v>
      </c>
      <c r="T21" s="1" t="s">
        <v>113</v>
      </c>
      <c r="U21" s="1">
        <v>100</v>
      </c>
      <c r="X21" s="1" t="s">
        <v>433</v>
      </c>
      <c r="Z21" s="1" t="s">
        <v>115</v>
      </c>
      <c r="AA21" s="1" t="s">
        <v>116</v>
      </c>
      <c r="AB21" s="1" t="s">
        <v>434</v>
      </c>
      <c r="AC21" s="1" t="s">
        <v>118</v>
      </c>
      <c r="AD21" s="1" t="s">
        <v>318</v>
      </c>
      <c r="AE21" s="1" t="s">
        <v>319</v>
      </c>
      <c r="AF21" s="1" t="s">
        <v>320</v>
      </c>
      <c r="AG21" s="1" t="s">
        <v>242</v>
      </c>
      <c r="AH21" s="1" t="s">
        <v>416</v>
      </c>
      <c r="AI21" s="1" t="s">
        <v>435</v>
      </c>
      <c r="AL21" s="1">
        <v>0</v>
      </c>
      <c r="AM21" s="1">
        <v>0</v>
      </c>
      <c r="AN21" s="1" t="s">
        <v>436</v>
      </c>
      <c r="AO21" s="1" t="s">
        <v>265</v>
      </c>
      <c r="AP21" s="1" t="s">
        <v>324</v>
      </c>
      <c r="AQ21" s="1" t="s">
        <v>325</v>
      </c>
      <c r="AR21" s="1" t="s">
        <v>115</v>
      </c>
      <c r="AS21" s="1" t="s">
        <v>116</v>
      </c>
      <c r="AT21" s="1" t="s">
        <v>127</v>
      </c>
      <c r="AU21" s="2" t="s">
        <v>437</v>
      </c>
      <c r="AV21" s="1" t="s">
        <v>327</v>
      </c>
      <c r="AW21" s="1" t="s">
        <v>129</v>
      </c>
      <c r="AY21" s="1" t="s">
        <v>130</v>
      </c>
      <c r="AZ21" s="1" t="s">
        <v>328</v>
      </c>
      <c r="BA21" s="1" t="s">
        <v>438</v>
      </c>
      <c r="BB21" s="1" t="s">
        <v>439</v>
      </c>
      <c r="BC21" s="1" t="s">
        <v>440</v>
      </c>
      <c r="BD21" s="1">
        <v>37481</v>
      </c>
      <c r="BE21" s="1" t="s">
        <v>441</v>
      </c>
      <c r="BF21" s="1">
        <v>1.1484000000000001</v>
      </c>
      <c r="BG21" s="1">
        <v>0</v>
      </c>
      <c r="BH21" s="1">
        <v>50024</v>
      </c>
      <c r="BI21" s="1">
        <v>50024.3</v>
      </c>
      <c r="BJ21" s="1">
        <v>2283</v>
      </c>
      <c r="BK21" s="1" t="s">
        <v>330</v>
      </c>
      <c r="BL21" s="1" t="s">
        <v>174</v>
      </c>
      <c r="BM21" s="1" t="s">
        <v>331</v>
      </c>
      <c r="BO21" s="1" t="s">
        <v>135</v>
      </c>
      <c r="BP21" s="1" t="s">
        <v>113</v>
      </c>
      <c r="BQ21" s="1">
        <v>2000</v>
      </c>
      <c r="BR21" s="1">
        <v>1994</v>
      </c>
      <c r="BT21" s="1" t="s">
        <v>174</v>
      </c>
      <c r="BU21" s="1" t="s">
        <v>137</v>
      </c>
      <c r="BV21" s="1" t="s">
        <v>282</v>
      </c>
      <c r="BW21" s="1">
        <v>1</v>
      </c>
      <c r="BX21" s="1">
        <v>0</v>
      </c>
      <c r="BY21" s="1">
        <v>100</v>
      </c>
      <c r="BZ21" s="1" t="s">
        <v>175</v>
      </c>
      <c r="CA21" s="1">
        <v>30317</v>
      </c>
      <c r="CB21" s="1" t="s">
        <v>139</v>
      </c>
      <c r="CC21" s="1">
        <v>2019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2018</v>
      </c>
      <c r="CP21" s="5">
        <v>226247</v>
      </c>
      <c r="CQ21" s="5">
        <v>0</v>
      </c>
      <c r="CR21" s="5">
        <v>172260</v>
      </c>
      <c r="CS21" s="5">
        <v>0</v>
      </c>
      <c r="CT21" s="5">
        <v>0</v>
      </c>
      <c r="CU21" s="5">
        <v>0</v>
      </c>
      <c r="CV21" s="5">
        <v>398507</v>
      </c>
      <c r="CW21" s="5">
        <v>0</v>
      </c>
      <c r="CX21" s="5">
        <v>398507</v>
      </c>
      <c r="CY21" s="5">
        <v>60697</v>
      </c>
      <c r="CZ21" s="5">
        <v>337810</v>
      </c>
      <c r="DA21" s="1">
        <v>0</v>
      </c>
      <c r="DB21" s="1">
        <v>0</v>
      </c>
      <c r="DE21" s="1">
        <v>0</v>
      </c>
      <c r="DF21" s="3">
        <v>9.6383236041199995E-3</v>
      </c>
      <c r="DG21" s="4">
        <f t="shared" si="10"/>
        <v>8.3928286092052693E-3</v>
      </c>
      <c r="DH21" s="5">
        <f t="shared" si="11"/>
        <v>3.4435264461471724</v>
      </c>
      <c r="DI21" s="6">
        <f t="shared" si="12"/>
        <v>1445.7486562216998</v>
      </c>
      <c r="DJ21" s="6">
        <f>IF(ISNUMBER(MATCH(B21,'Green Overlap'!A:A,0)),MAX(12,DH21*1.35),MAX(DH21*1.35,3.5))</f>
        <v>12</v>
      </c>
      <c r="DK21" s="7">
        <f t="shared" si="13"/>
        <v>5038.1445143456058</v>
      </c>
      <c r="DL21">
        <f>COUNTIF('Impacted Properties'!A:A,Red_A_Coit_to_US_75!B21)</f>
        <v>1</v>
      </c>
      <c r="DM21" s="7">
        <f t="shared" si="5"/>
        <v>11000</v>
      </c>
      <c r="DN21" s="7">
        <f t="shared" si="0"/>
        <v>0</v>
      </c>
    </row>
    <row r="22" spans="1:118" ht="28.8" x14ac:dyDescent="0.3">
      <c r="A22" s="1">
        <v>42667</v>
      </c>
      <c r="B22" s="1">
        <v>1968757</v>
      </c>
      <c r="C22" s="1" t="s">
        <v>442</v>
      </c>
      <c r="H22" s="1">
        <v>41914.739943599998</v>
      </c>
      <c r="I22" s="1">
        <v>889.18391047</v>
      </c>
      <c r="J22" s="1">
        <v>41914.7421875</v>
      </c>
      <c r="K22" s="1">
        <v>889.18391047</v>
      </c>
      <c r="P22" s="1" t="s">
        <v>443</v>
      </c>
      <c r="Q22" s="1">
        <v>1968757</v>
      </c>
      <c r="R22" s="1" t="s">
        <v>442</v>
      </c>
      <c r="S22" s="1" t="s">
        <v>217</v>
      </c>
      <c r="T22" s="1" t="s">
        <v>113</v>
      </c>
      <c r="U22" s="1">
        <v>100</v>
      </c>
      <c r="X22" s="1" t="s">
        <v>218</v>
      </c>
      <c r="Z22" s="1" t="s">
        <v>219</v>
      </c>
      <c r="AA22" s="1" t="s">
        <v>116</v>
      </c>
      <c r="AB22" s="1" t="s">
        <v>220</v>
      </c>
      <c r="AC22" s="1" t="s">
        <v>118</v>
      </c>
      <c r="AD22" s="1" t="s">
        <v>221</v>
      </c>
      <c r="AE22" s="1" t="s">
        <v>222</v>
      </c>
      <c r="AF22" s="1" t="s">
        <v>223</v>
      </c>
      <c r="AG22" s="1" t="s">
        <v>156</v>
      </c>
      <c r="AH22" s="1" t="s">
        <v>444</v>
      </c>
      <c r="AI22" s="1" t="s">
        <v>445</v>
      </c>
      <c r="AL22" s="1">
        <v>0</v>
      </c>
      <c r="AM22" s="1">
        <v>0</v>
      </c>
      <c r="AP22" s="1" t="s">
        <v>446</v>
      </c>
      <c r="AQ22" s="1" t="s">
        <v>249</v>
      </c>
      <c r="AR22" s="1" t="s">
        <v>115</v>
      </c>
      <c r="AS22" s="1" t="s">
        <v>116</v>
      </c>
      <c r="AT22" s="1" t="s">
        <v>127</v>
      </c>
      <c r="AU22" s="2" t="s">
        <v>447</v>
      </c>
      <c r="AV22" s="1" t="s">
        <v>208</v>
      </c>
      <c r="AW22" s="1" t="s">
        <v>168</v>
      </c>
      <c r="AZ22" s="1" t="s">
        <v>227</v>
      </c>
      <c r="BC22" s="1" t="s">
        <v>448</v>
      </c>
      <c r="BD22" s="1">
        <v>41872</v>
      </c>
      <c r="BE22" s="1" t="s">
        <v>193</v>
      </c>
      <c r="BF22" s="1">
        <v>0.94599999999999995</v>
      </c>
      <c r="BG22" s="1">
        <v>6.8419999999999996</v>
      </c>
      <c r="BH22" s="1">
        <v>41208</v>
      </c>
      <c r="BI22" s="1">
        <v>41207.760000000002</v>
      </c>
      <c r="BJ22" s="1">
        <v>0</v>
      </c>
      <c r="BK22" s="1" t="s">
        <v>449</v>
      </c>
      <c r="BL22" s="1" t="s">
        <v>174</v>
      </c>
      <c r="BO22" s="1" t="s">
        <v>135</v>
      </c>
      <c r="BP22" s="1" t="s">
        <v>113</v>
      </c>
      <c r="BQ22" s="1">
        <v>0</v>
      </c>
      <c r="BR22" s="1">
        <v>0</v>
      </c>
      <c r="BT22" s="1" t="s">
        <v>174</v>
      </c>
      <c r="BW22" s="1">
        <v>0</v>
      </c>
      <c r="BX22" s="1">
        <v>0</v>
      </c>
      <c r="BY22" s="1">
        <v>0</v>
      </c>
      <c r="BZ22" s="1" t="s">
        <v>175</v>
      </c>
      <c r="CA22" s="1">
        <v>32944</v>
      </c>
      <c r="CB22" s="1" t="s">
        <v>139</v>
      </c>
      <c r="CC22" s="1">
        <v>2019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2018</v>
      </c>
      <c r="CP22" s="5">
        <v>9669</v>
      </c>
      <c r="CQ22" s="5">
        <v>0</v>
      </c>
      <c r="CR22" s="5">
        <v>4730</v>
      </c>
      <c r="CS22" s="5">
        <v>0</v>
      </c>
      <c r="CT22" s="5">
        <v>0</v>
      </c>
      <c r="CU22" s="5">
        <v>0</v>
      </c>
      <c r="CV22" s="5">
        <v>14399</v>
      </c>
      <c r="CW22" s="5">
        <v>0</v>
      </c>
      <c r="CX22" s="5">
        <v>14399</v>
      </c>
      <c r="CY22" s="5">
        <v>0</v>
      </c>
      <c r="CZ22" s="5">
        <v>14399</v>
      </c>
      <c r="DA22" s="1">
        <v>0</v>
      </c>
      <c r="DB22" s="1">
        <v>0</v>
      </c>
      <c r="DE22" s="1">
        <v>0</v>
      </c>
      <c r="DF22" s="3">
        <v>6.7840015562899994E-2</v>
      </c>
      <c r="DG22" s="4">
        <f t="shared" si="10"/>
        <v>7.1712490024207182E-2</v>
      </c>
      <c r="DH22" s="5">
        <f t="shared" si="11"/>
        <v>0.1147842056932966</v>
      </c>
      <c r="DI22" s="6">
        <f t="shared" si="12"/>
        <v>339.20007781449999</v>
      </c>
      <c r="DJ22" s="6">
        <f>IF(ISNUMBER(MATCH(B22,'Green Overlap'!A:A,0)),MAX(12,DH22*1.35),MAX(DH22*1.35,3.5))</f>
        <v>3.5</v>
      </c>
      <c r="DK22" s="7">
        <f t="shared" si="13"/>
        <v>10342.888772719733</v>
      </c>
      <c r="DL22">
        <f>COUNTIF('Impacted Properties'!A:A,Red_A_Coit_to_US_75!B22)</f>
        <v>0</v>
      </c>
      <c r="DM22" s="7">
        <f t="shared" si="5"/>
        <v>11000</v>
      </c>
      <c r="DN22" s="7">
        <f t="shared" si="0"/>
        <v>21400</v>
      </c>
    </row>
    <row r="23" spans="1:118" ht="28.8" x14ac:dyDescent="0.3">
      <c r="A23" s="1">
        <v>47518</v>
      </c>
      <c r="B23" s="1">
        <v>2025103</v>
      </c>
      <c r="C23" s="1" t="s">
        <v>450</v>
      </c>
      <c r="H23" s="1">
        <v>379968.95232400001</v>
      </c>
      <c r="I23" s="1">
        <v>3805.1306161000002</v>
      </c>
      <c r="J23" s="1">
        <v>379968.92773400003</v>
      </c>
      <c r="K23" s="1">
        <v>3805.1306161000002</v>
      </c>
      <c r="P23" s="1" t="s">
        <v>451</v>
      </c>
      <c r="Q23" s="1">
        <v>2025103</v>
      </c>
      <c r="R23" s="1" t="s">
        <v>450</v>
      </c>
      <c r="S23" s="1" t="s">
        <v>452</v>
      </c>
      <c r="T23" s="1" t="s">
        <v>113</v>
      </c>
      <c r="U23" s="1">
        <v>100</v>
      </c>
      <c r="X23" s="1" t="s">
        <v>453</v>
      </c>
      <c r="Z23" s="1" t="s">
        <v>115</v>
      </c>
      <c r="AA23" s="1" t="s">
        <v>116</v>
      </c>
      <c r="AB23" s="1" t="s">
        <v>454</v>
      </c>
      <c r="AC23" s="1" t="s">
        <v>118</v>
      </c>
      <c r="AD23" s="1" t="s">
        <v>132</v>
      </c>
      <c r="AE23" s="1" t="s">
        <v>182</v>
      </c>
      <c r="AF23" s="1" t="s">
        <v>183</v>
      </c>
      <c r="AH23" s="1" t="s">
        <v>455</v>
      </c>
      <c r="AI23" s="1" t="s">
        <v>456</v>
      </c>
      <c r="AL23" s="1">
        <v>0</v>
      </c>
      <c r="AM23" s="1">
        <v>0</v>
      </c>
      <c r="AR23" s="1" t="s">
        <v>115</v>
      </c>
      <c r="AS23" s="1" t="s">
        <v>116</v>
      </c>
      <c r="AT23" s="1" t="s">
        <v>127</v>
      </c>
      <c r="AU23" s="2" t="s">
        <v>226</v>
      </c>
      <c r="AW23" s="1" t="s">
        <v>129</v>
      </c>
      <c r="AZ23" s="1" t="s">
        <v>131</v>
      </c>
      <c r="BF23" s="1">
        <v>8.98</v>
      </c>
      <c r="BG23" s="1">
        <v>9.98</v>
      </c>
      <c r="BH23" s="1">
        <v>391169</v>
      </c>
      <c r="BI23" s="1">
        <v>391168.8</v>
      </c>
      <c r="BJ23" s="1">
        <v>0</v>
      </c>
      <c r="BK23" s="1" t="s">
        <v>132</v>
      </c>
      <c r="BL23" s="1" t="s">
        <v>214</v>
      </c>
      <c r="BO23" s="1" t="s">
        <v>135</v>
      </c>
      <c r="BP23" s="1" t="s">
        <v>113</v>
      </c>
      <c r="BQ23" s="1">
        <v>0</v>
      </c>
      <c r="BR23" s="1">
        <v>0</v>
      </c>
      <c r="BT23" s="1" t="s">
        <v>155</v>
      </c>
      <c r="BW23" s="1">
        <v>0</v>
      </c>
      <c r="BX23" s="1">
        <v>0</v>
      </c>
      <c r="BY23" s="1">
        <v>0</v>
      </c>
      <c r="BZ23" s="1" t="s">
        <v>175</v>
      </c>
      <c r="CA23" s="1">
        <v>34837</v>
      </c>
      <c r="CB23" s="1" t="s">
        <v>139</v>
      </c>
      <c r="CC23" s="1">
        <v>2019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2018</v>
      </c>
      <c r="CP23" s="5">
        <v>0</v>
      </c>
      <c r="CQ23" s="5">
        <v>0</v>
      </c>
      <c r="CR23" s="5">
        <v>0</v>
      </c>
      <c r="CS23" s="5">
        <v>0</v>
      </c>
      <c r="CT23" s="5">
        <v>1455</v>
      </c>
      <c r="CU23" s="5">
        <v>359200</v>
      </c>
      <c r="CV23" s="5">
        <v>359200</v>
      </c>
      <c r="CW23" s="5">
        <v>357745</v>
      </c>
      <c r="CX23" s="5">
        <v>1455</v>
      </c>
      <c r="CY23" s="5">
        <v>0</v>
      </c>
      <c r="CZ23" s="5">
        <v>1455</v>
      </c>
      <c r="DA23" s="1">
        <v>0</v>
      </c>
      <c r="DB23" s="1">
        <v>0</v>
      </c>
      <c r="DE23" s="1">
        <v>0</v>
      </c>
      <c r="DF23" s="3">
        <v>2.2732297272499999</v>
      </c>
      <c r="DG23" s="4">
        <f t="shared" si="10"/>
        <v>0.25314362218819597</v>
      </c>
      <c r="DH23" s="5">
        <f t="shared" si="11"/>
        <v>0.91827364554637281</v>
      </c>
      <c r="DI23" s="6">
        <f t="shared" si="12"/>
        <v>90929.18909</v>
      </c>
      <c r="DJ23" s="6">
        <f>IF(ISNUMBER(MATCH(B23,'Green Overlap'!A:A,0)),MAX(12,DH23*1.35),MAX(DH23*1.35,3.5))</f>
        <v>3.5</v>
      </c>
      <c r="DK23" s="7">
        <f t="shared" si="13"/>
        <v>346576.60421653499</v>
      </c>
      <c r="DL23">
        <f>COUNTIF('Impacted Properties'!A:A,Red_A_Coit_to_US_75!B23)</f>
        <v>0</v>
      </c>
      <c r="DM23" s="7">
        <f t="shared" si="5"/>
        <v>67000</v>
      </c>
      <c r="DN23" s="7">
        <f t="shared" si="0"/>
        <v>413600</v>
      </c>
    </row>
    <row r="24" spans="1:118" ht="28.8" x14ac:dyDescent="0.3">
      <c r="A24" s="1">
        <v>34127</v>
      </c>
      <c r="B24" s="1">
        <v>2056449</v>
      </c>
      <c r="C24" s="1" t="s">
        <v>457</v>
      </c>
      <c r="D24" s="1">
        <v>38753</v>
      </c>
      <c r="H24" s="1">
        <v>285915.4999</v>
      </c>
      <c r="I24" s="1">
        <v>2488.08837877</v>
      </c>
      <c r="J24" s="1">
        <v>288724.234375</v>
      </c>
      <c r="K24" s="1">
        <v>2506.0594244899999</v>
      </c>
      <c r="P24" s="1" t="s">
        <v>458</v>
      </c>
      <c r="Q24" s="1">
        <v>2056449</v>
      </c>
      <c r="R24" s="1" t="s">
        <v>457</v>
      </c>
      <c r="S24" s="1" t="s">
        <v>459</v>
      </c>
      <c r="T24" s="1" t="s">
        <v>113</v>
      </c>
      <c r="U24" s="1">
        <v>100</v>
      </c>
      <c r="V24" s="1" t="s">
        <v>460</v>
      </c>
      <c r="X24" s="1" t="s">
        <v>461</v>
      </c>
      <c r="Z24" s="1" t="s">
        <v>462</v>
      </c>
      <c r="AA24" s="1" t="s">
        <v>463</v>
      </c>
      <c r="AB24" s="1" t="s">
        <v>464</v>
      </c>
      <c r="AC24" s="1" t="s">
        <v>118</v>
      </c>
      <c r="AD24" s="1" t="s">
        <v>465</v>
      </c>
      <c r="AE24" s="1" t="s">
        <v>466</v>
      </c>
      <c r="AF24" s="1" t="s">
        <v>467</v>
      </c>
      <c r="AG24" s="1" t="s">
        <v>394</v>
      </c>
      <c r="AH24" s="1" t="s">
        <v>468</v>
      </c>
      <c r="AI24" s="1" t="s">
        <v>469</v>
      </c>
      <c r="AL24" s="1">
        <v>0</v>
      </c>
      <c r="AM24" s="1">
        <v>0</v>
      </c>
      <c r="AN24" s="1" t="s">
        <v>470</v>
      </c>
      <c r="AO24" s="1" t="s">
        <v>265</v>
      </c>
      <c r="AP24" s="1" t="s">
        <v>248</v>
      </c>
      <c r="AQ24" s="1" t="s">
        <v>249</v>
      </c>
      <c r="AR24" s="1" t="s">
        <v>115</v>
      </c>
      <c r="AS24" s="1" t="s">
        <v>116</v>
      </c>
      <c r="AT24" s="1" t="s">
        <v>127</v>
      </c>
      <c r="AU24" s="2" t="s">
        <v>471</v>
      </c>
      <c r="AW24" s="1" t="s">
        <v>129</v>
      </c>
      <c r="AZ24" s="1" t="s">
        <v>131</v>
      </c>
      <c r="BA24" s="1" t="s">
        <v>472</v>
      </c>
      <c r="BB24" s="1" t="s">
        <v>473</v>
      </c>
      <c r="BC24" s="1" t="s">
        <v>192</v>
      </c>
      <c r="BD24" s="1">
        <v>36598</v>
      </c>
      <c r="BE24" s="1" t="s">
        <v>193</v>
      </c>
      <c r="BF24" s="1">
        <v>6.8681000000000001</v>
      </c>
      <c r="BG24" s="1">
        <v>0</v>
      </c>
      <c r="BH24" s="1">
        <v>299174</v>
      </c>
      <c r="BI24" s="1">
        <v>299174</v>
      </c>
      <c r="BJ24" s="1">
        <v>27952</v>
      </c>
      <c r="BK24" s="1" t="s">
        <v>474</v>
      </c>
      <c r="BL24" s="1" t="s">
        <v>475</v>
      </c>
      <c r="BM24" s="1" t="s">
        <v>476</v>
      </c>
      <c r="BN24" s="1" t="s">
        <v>477</v>
      </c>
      <c r="BO24" s="1" t="s">
        <v>135</v>
      </c>
      <c r="BP24" s="1" t="s">
        <v>173</v>
      </c>
      <c r="BQ24" s="1">
        <v>2005</v>
      </c>
      <c r="BR24" s="1">
        <v>2000</v>
      </c>
      <c r="BT24" s="1" t="s">
        <v>475</v>
      </c>
      <c r="BW24" s="1">
        <v>1</v>
      </c>
      <c r="BX24" s="1">
        <v>0</v>
      </c>
      <c r="BY24" s="1">
        <v>100</v>
      </c>
      <c r="BZ24" s="1" t="s">
        <v>175</v>
      </c>
      <c r="CA24" s="1">
        <v>35759</v>
      </c>
      <c r="CB24" s="1" t="s">
        <v>139</v>
      </c>
      <c r="CC24" s="1">
        <v>2019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2018</v>
      </c>
      <c r="CP24" s="5">
        <v>0</v>
      </c>
      <c r="CQ24" s="5">
        <v>70638</v>
      </c>
      <c r="CR24" s="5">
        <v>0</v>
      </c>
      <c r="CS24" s="5">
        <v>2243805</v>
      </c>
      <c r="CT24" s="5">
        <v>0</v>
      </c>
      <c r="CU24" s="5">
        <v>0</v>
      </c>
      <c r="CV24" s="5">
        <v>2314443</v>
      </c>
      <c r="CW24" s="5">
        <v>0</v>
      </c>
      <c r="CX24" s="5">
        <v>2314443</v>
      </c>
      <c r="CY24" s="5">
        <v>0</v>
      </c>
      <c r="CZ24" s="5">
        <v>2314443</v>
      </c>
      <c r="DA24" s="1">
        <v>0</v>
      </c>
      <c r="DB24" s="1">
        <v>0</v>
      </c>
      <c r="DE24" s="1">
        <v>0</v>
      </c>
      <c r="DF24" s="3">
        <v>0.19682075152299999</v>
      </c>
      <c r="DG24" s="4">
        <f t="shared" si="10"/>
        <v>2.8657276154819201E-2</v>
      </c>
      <c r="DH24" s="5">
        <f t="shared" si="11"/>
        <v>7.5</v>
      </c>
      <c r="DI24" s="6">
        <f t="shared" si="12"/>
        <v>64301.3395225641</v>
      </c>
      <c r="DJ24" s="6">
        <f>IF(ISNUMBER(MATCH(B24,'Green Overlap'!A:A,0)),MAX(12,DH24*1.35),MAX(DH24*1.35,3.5))</f>
        <v>12</v>
      </c>
      <c r="DK24" s="7">
        <f t="shared" si="13"/>
        <v>102882.14323610255</v>
      </c>
      <c r="DL24">
        <f>COUNTIF('Impacted Properties'!A:A,Red_A_Coit_to_US_75!B24)</f>
        <v>1</v>
      </c>
      <c r="DM24" s="7">
        <f t="shared" si="5"/>
        <v>67000</v>
      </c>
      <c r="DN24" s="7">
        <f t="shared" si="0"/>
        <v>0</v>
      </c>
    </row>
    <row r="25" spans="1:118" ht="28.8" x14ac:dyDescent="0.3">
      <c r="A25" s="1">
        <v>34984</v>
      </c>
      <c r="B25" s="1">
        <v>2060349</v>
      </c>
      <c r="C25" s="1" t="s">
        <v>478</v>
      </c>
      <c r="H25" s="1">
        <v>376525.22529199999</v>
      </c>
      <c r="I25" s="1">
        <v>3288.66006879</v>
      </c>
      <c r="J25" s="1">
        <v>376530.886719</v>
      </c>
      <c r="K25" s="1">
        <v>3288.8534812900002</v>
      </c>
      <c r="P25" s="1" t="s">
        <v>479</v>
      </c>
      <c r="Q25" s="1">
        <v>2060349</v>
      </c>
      <c r="R25" s="1" t="s">
        <v>478</v>
      </c>
      <c r="S25" s="1" t="s">
        <v>480</v>
      </c>
      <c r="T25" s="1" t="s">
        <v>113</v>
      </c>
      <c r="U25" s="1">
        <v>100</v>
      </c>
      <c r="X25" s="1" t="s">
        <v>481</v>
      </c>
      <c r="Z25" s="1" t="s">
        <v>115</v>
      </c>
      <c r="AA25" s="1" t="s">
        <v>116</v>
      </c>
      <c r="AB25" s="1" t="s">
        <v>482</v>
      </c>
      <c r="AC25" s="1" t="s">
        <v>118</v>
      </c>
      <c r="AD25" s="1" t="s">
        <v>145</v>
      </c>
      <c r="AE25" s="1" t="s">
        <v>146</v>
      </c>
      <c r="AF25" s="1" t="s">
        <v>147</v>
      </c>
      <c r="AH25" s="1" t="s">
        <v>483</v>
      </c>
      <c r="AI25" s="1" t="s">
        <v>484</v>
      </c>
      <c r="AL25" s="1">
        <v>0</v>
      </c>
      <c r="AM25" s="1">
        <v>0</v>
      </c>
      <c r="AN25" s="1" t="s">
        <v>485</v>
      </c>
      <c r="AP25" s="1" t="s">
        <v>151</v>
      </c>
      <c r="AR25" s="1" t="s">
        <v>115</v>
      </c>
      <c r="AS25" s="1" t="s">
        <v>116</v>
      </c>
      <c r="AT25" s="1" t="s">
        <v>127</v>
      </c>
      <c r="AU25" s="2" t="s">
        <v>486</v>
      </c>
      <c r="AW25" s="1" t="s">
        <v>129</v>
      </c>
      <c r="AY25" s="1" t="s">
        <v>130</v>
      </c>
      <c r="AZ25" s="1" t="s">
        <v>131</v>
      </c>
      <c r="BA25" s="1" t="s">
        <v>487</v>
      </c>
      <c r="BB25" s="1" t="s">
        <v>488</v>
      </c>
      <c r="BC25" s="1" t="s">
        <v>489</v>
      </c>
      <c r="BD25" s="1">
        <v>35787</v>
      </c>
      <c r="BE25" s="1" t="s">
        <v>193</v>
      </c>
      <c r="BF25" s="1">
        <v>10.648</v>
      </c>
      <c r="BG25" s="1">
        <v>0</v>
      </c>
      <c r="BH25" s="1">
        <v>463826.88</v>
      </c>
      <c r="BI25" s="1">
        <v>463826.88</v>
      </c>
      <c r="BJ25" s="1">
        <v>2255</v>
      </c>
      <c r="BK25" s="1" t="s">
        <v>153</v>
      </c>
      <c r="BL25" s="1" t="s">
        <v>133</v>
      </c>
      <c r="BM25" s="1" t="s">
        <v>490</v>
      </c>
      <c r="BO25" s="1" t="s">
        <v>135</v>
      </c>
      <c r="BP25" s="1" t="s">
        <v>113</v>
      </c>
      <c r="BQ25" s="1">
        <v>1999</v>
      </c>
      <c r="BR25" s="1">
        <v>1999</v>
      </c>
      <c r="BT25" s="1" t="s">
        <v>194</v>
      </c>
      <c r="BU25" s="1" t="s">
        <v>137</v>
      </c>
      <c r="BV25" s="1" t="s">
        <v>138</v>
      </c>
      <c r="BW25" s="1">
        <v>1</v>
      </c>
      <c r="BX25" s="1">
        <v>0</v>
      </c>
      <c r="BY25" s="1">
        <v>100</v>
      </c>
      <c r="BZ25" s="1" t="s">
        <v>175</v>
      </c>
      <c r="CA25" s="1">
        <v>35844</v>
      </c>
      <c r="CB25" s="1" t="s">
        <v>139</v>
      </c>
      <c r="CC25" s="1">
        <v>2019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2018</v>
      </c>
      <c r="CP25" s="5">
        <v>236928</v>
      </c>
      <c r="CQ25" s="5">
        <v>0</v>
      </c>
      <c r="CR25" s="5">
        <v>50000</v>
      </c>
      <c r="CS25" s="5">
        <v>482400</v>
      </c>
      <c r="CT25" s="5">
        <v>0</v>
      </c>
      <c r="CU25" s="5">
        <v>0</v>
      </c>
      <c r="CV25" s="5">
        <v>769328</v>
      </c>
      <c r="CW25" s="5">
        <v>0</v>
      </c>
      <c r="CX25" s="5">
        <v>769328</v>
      </c>
      <c r="CY25" s="5">
        <v>0</v>
      </c>
      <c r="CZ25" s="5">
        <v>769328</v>
      </c>
      <c r="DA25" s="1">
        <v>0</v>
      </c>
      <c r="DB25" s="1">
        <v>0</v>
      </c>
      <c r="DE25" s="1">
        <v>0</v>
      </c>
      <c r="DF25" s="3">
        <v>1.04209518844</v>
      </c>
      <c r="DG25" s="4">
        <f t="shared" si="10"/>
        <v>9.7867692377911347E-2</v>
      </c>
      <c r="DH25" s="5">
        <f t="shared" si="11"/>
        <v>1.1478420569329659</v>
      </c>
      <c r="DI25" s="6">
        <f t="shared" si="12"/>
        <v>52104.759421999996</v>
      </c>
      <c r="DJ25" s="6">
        <f>IF(ISNUMBER(MATCH(B25,'Green Overlap'!A:A,0)),MAX(12,DH25*1.35),MAX(DH25*1.35,3.5))</f>
        <v>3.5</v>
      </c>
      <c r="DK25" s="7">
        <f t="shared" si="13"/>
        <v>158877.8324295624</v>
      </c>
      <c r="DL25">
        <f>COUNTIF('Impacted Properties'!A:A,Red_A_Coit_to_US_75!B25)</f>
        <v>1</v>
      </c>
      <c r="DM25" s="7">
        <f t="shared" si="5"/>
        <v>67000</v>
      </c>
      <c r="DN25" s="7">
        <f t="shared" si="0"/>
        <v>0</v>
      </c>
    </row>
    <row r="26" spans="1:118" ht="28.8" x14ac:dyDescent="0.3">
      <c r="A26" s="1">
        <v>42646</v>
      </c>
      <c r="B26" s="1">
        <v>2602258</v>
      </c>
      <c r="C26" s="1" t="s">
        <v>491</v>
      </c>
      <c r="D26" s="1">
        <v>38837</v>
      </c>
      <c r="H26" s="1">
        <v>496783.24922699999</v>
      </c>
      <c r="I26" s="1">
        <v>3045.53667455</v>
      </c>
      <c r="J26" s="1">
        <v>496794.925781</v>
      </c>
      <c r="K26" s="1">
        <v>3045.53686995</v>
      </c>
      <c r="P26" s="1" t="s">
        <v>492</v>
      </c>
      <c r="Q26" s="1">
        <v>2602258</v>
      </c>
      <c r="R26" s="1" t="s">
        <v>491</v>
      </c>
      <c r="S26" s="1" t="s">
        <v>493</v>
      </c>
      <c r="T26" s="1" t="s">
        <v>113</v>
      </c>
      <c r="U26" s="1">
        <v>100</v>
      </c>
      <c r="W26" s="1" t="s">
        <v>494</v>
      </c>
      <c r="X26" s="1" t="s">
        <v>495</v>
      </c>
      <c r="Z26" s="1" t="s">
        <v>219</v>
      </c>
      <c r="AA26" s="1" t="s">
        <v>116</v>
      </c>
      <c r="AB26" s="1" t="s">
        <v>496</v>
      </c>
      <c r="AC26" s="1" t="s">
        <v>118</v>
      </c>
      <c r="AD26" s="1" t="s">
        <v>497</v>
      </c>
      <c r="AE26" s="1" t="s">
        <v>498</v>
      </c>
      <c r="AF26" s="1" t="s">
        <v>499</v>
      </c>
      <c r="AH26" s="1" t="s">
        <v>156</v>
      </c>
      <c r="AI26" s="1" t="s">
        <v>500</v>
      </c>
      <c r="AL26" s="1">
        <v>0</v>
      </c>
      <c r="AM26" s="1">
        <v>0</v>
      </c>
      <c r="AR26" s="1" t="s">
        <v>115</v>
      </c>
      <c r="AS26" s="1" t="s">
        <v>116</v>
      </c>
      <c r="AT26" s="1" t="s">
        <v>127</v>
      </c>
      <c r="AU26" s="2" t="s">
        <v>226</v>
      </c>
      <c r="AV26" s="1" t="s">
        <v>208</v>
      </c>
      <c r="AW26" s="1" t="s">
        <v>129</v>
      </c>
      <c r="AZ26" s="1" t="s">
        <v>209</v>
      </c>
      <c r="BA26" s="1" t="s">
        <v>210</v>
      </c>
      <c r="BB26" s="1" t="s">
        <v>211</v>
      </c>
      <c r="BC26" s="1" t="s">
        <v>212</v>
      </c>
      <c r="BD26" s="1">
        <v>38541</v>
      </c>
      <c r="BE26" s="1" t="s">
        <v>213</v>
      </c>
      <c r="BF26" s="1">
        <v>12.932</v>
      </c>
      <c r="BG26" s="1">
        <v>0</v>
      </c>
      <c r="BH26" s="1">
        <v>563317.92000000004</v>
      </c>
      <c r="BI26" s="1">
        <v>563317.92000000004</v>
      </c>
      <c r="BJ26" s="1">
        <v>0</v>
      </c>
      <c r="BK26" s="1" t="s">
        <v>497</v>
      </c>
      <c r="BL26" s="1" t="s">
        <v>214</v>
      </c>
      <c r="BO26" s="1" t="s">
        <v>135</v>
      </c>
      <c r="BP26" s="1" t="s">
        <v>113</v>
      </c>
      <c r="BQ26" s="1">
        <v>0</v>
      </c>
      <c r="BR26" s="1">
        <v>0</v>
      </c>
      <c r="BT26" s="1" t="s">
        <v>136</v>
      </c>
      <c r="BW26" s="1">
        <v>0</v>
      </c>
      <c r="BX26" s="1">
        <v>0</v>
      </c>
      <c r="BY26" s="1">
        <v>0</v>
      </c>
      <c r="BZ26" s="1" t="s">
        <v>175</v>
      </c>
      <c r="CA26" s="1">
        <v>38819</v>
      </c>
      <c r="CB26" s="1" t="s">
        <v>139</v>
      </c>
      <c r="CC26" s="1">
        <v>2019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2018</v>
      </c>
      <c r="CP26" s="5">
        <v>0</v>
      </c>
      <c r="CQ26" s="5">
        <v>0</v>
      </c>
      <c r="CR26" s="5">
        <v>0</v>
      </c>
      <c r="CS26" s="5">
        <v>0</v>
      </c>
      <c r="CT26" s="5">
        <v>1435</v>
      </c>
      <c r="CU26" s="5">
        <v>844977</v>
      </c>
      <c r="CV26" s="5">
        <v>844977</v>
      </c>
      <c r="CW26" s="5">
        <v>843542</v>
      </c>
      <c r="CX26" s="5">
        <v>1435</v>
      </c>
      <c r="CY26" s="5">
        <v>0</v>
      </c>
      <c r="CZ26" s="5">
        <v>1435</v>
      </c>
      <c r="DA26" s="1">
        <v>2006</v>
      </c>
      <c r="DB26" s="1">
        <v>961711</v>
      </c>
      <c r="DD26" s="1" t="s">
        <v>156</v>
      </c>
      <c r="DE26" s="1">
        <v>135.89699999999999</v>
      </c>
      <c r="DF26" s="3">
        <v>1.51941833777E-2</v>
      </c>
      <c r="DG26" s="4">
        <f t="shared" si="10"/>
        <v>1.1749291198345189E-3</v>
      </c>
      <c r="DH26" s="5">
        <f t="shared" si="11"/>
        <v>1.5000002130235799</v>
      </c>
      <c r="DI26" s="6">
        <f t="shared" si="12"/>
        <v>992.78808289041228</v>
      </c>
      <c r="DJ26" s="6">
        <f>IF(ISNUMBER(MATCH(B26,'Green Overlap'!A:A,0)),MAX(12,DH26*1.35),MAX(DH26*1.35,3.5))</f>
        <v>3.5</v>
      </c>
      <c r="DK26" s="7">
        <f t="shared" si="13"/>
        <v>2316.5051977641419</v>
      </c>
      <c r="DL26">
        <f>COUNTIF('Impacted Properties'!A:A,Red_A_Coit_to_US_75!B26)</f>
        <v>0</v>
      </c>
      <c r="DM26" s="7">
        <f t="shared" si="5"/>
        <v>11000</v>
      </c>
      <c r="DN26" s="7">
        <f t="shared" si="0"/>
        <v>13400</v>
      </c>
    </row>
    <row r="27" spans="1:118" ht="28.8" x14ac:dyDescent="0.3">
      <c r="A27" s="1">
        <v>38049</v>
      </c>
      <c r="B27" s="1">
        <v>2655183</v>
      </c>
      <c r="C27" s="1" t="s">
        <v>501</v>
      </c>
      <c r="D27" s="1">
        <v>38746</v>
      </c>
      <c r="H27" s="1">
        <v>177673.697946</v>
      </c>
      <c r="I27" s="1">
        <v>1760.89759632</v>
      </c>
      <c r="J27" s="1">
        <v>174097.667969</v>
      </c>
      <c r="K27" s="1">
        <v>1748.4386912099999</v>
      </c>
      <c r="P27" s="1" t="s">
        <v>502</v>
      </c>
      <c r="Q27" s="1">
        <v>2655183</v>
      </c>
      <c r="R27" s="1" t="s">
        <v>501</v>
      </c>
      <c r="S27" s="1" t="s">
        <v>503</v>
      </c>
      <c r="T27" s="1" t="s">
        <v>113</v>
      </c>
      <c r="U27" s="1">
        <v>100</v>
      </c>
      <c r="V27" s="1" t="s">
        <v>504</v>
      </c>
      <c r="X27" s="1" t="s">
        <v>505</v>
      </c>
      <c r="Z27" s="1" t="s">
        <v>506</v>
      </c>
      <c r="AA27" s="1" t="s">
        <v>507</v>
      </c>
      <c r="AB27" s="1" t="s">
        <v>508</v>
      </c>
      <c r="AC27" s="1" t="s">
        <v>118</v>
      </c>
      <c r="AD27" s="1" t="s">
        <v>465</v>
      </c>
      <c r="AE27" s="1" t="s">
        <v>466</v>
      </c>
      <c r="AF27" s="1" t="s">
        <v>467</v>
      </c>
      <c r="AG27" s="1" t="s">
        <v>394</v>
      </c>
      <c r="AH27" s="1" t="s">
        <v>509</v>
      </c>
      <c r="AI27" s="1" t="s">
        <v>510</v>
      </c>
      <c r="AL27" s="1">
        <v>0</v>
      </c>
      <c r="AM27" s="1">
        <v>0</v>
      </c>
      <c r="AN27" s="1" t="s">
        <v>511</v>
      </c>
      <c r="AO27" s="1" t="s">
        <v>265</v>
      </c>
      <c r="AP27" s="1" t="s">
        <v>248</v>
      </c>
      <c r="AQ27" s="1" t="s">
        <v>249</v>
      </c>
      <c r="AR27" s="1" t="s">
        <v>115</v>
      </c>
      <c r="AS27" s="1" t="s">
        <v>116</v>
      </c>
      <c r="AT27" s="1" t="s">
        <v>127</v>
      </c>
      <c r="AU27" s="2" t="s">
        <v>512</v>
      </c>
      <c r="AW27" s="1" t="s">
        <v>129</v>
      </c>
      <c r="AZ27" s="1" t="s">
        <v>131</v>
      </c>
      <c r="BA27" s="1" t="s">
        <v>513</v>
      </c>
      <c r="BB27" s="1" t="s">
        <v>514</v>
      </c>
      <c r="BC27" s="1" t="s">
        <v>515</v>
      </c>
      <c r="BD27" s="1">
        <v>38664</v>
      </c>
      <c r="BE27" s="1" t="s">
        <v>255</v>
      </c>
      <c r="BF27" s="1">
        <v>4</v>
      </c>
      <c r="BG27" s="1">
        <v>0</v>
      </c>
      <c r="BH27" s="1">
        <v>174240</v>
      </c>
      <c r="BI27" s="1">
        <v>174240</v>
      </c>
      <c r="BJ27" s="1">
        <v>10930</v>
      </c>
      <c r="BK27" s="1" t="s">
        <v>516</v>
      </c>
      <c r="BL27" s="1" t="s">
        <v>475</v>
      </c>
      <c r="BM27" s="1" t="s">
        <v>517</v>
      </c>
      <c r="BN27" s="1" t="s">
        <v>477</v>
      </c>
      <c r="BO27" s="1" t="s">
        <v>135</v>
      </c>
      <c r="BP27" s="1" t="s">
        <v>173</v>
      </c>
      <c r="BQ27" s="1">
        <v>2010</v>
      </c>
      <c r="BR27" s="1">
        <v>2007</v>
      </c>
      <c r="BT27" s="1" t="s">
        <v>475</v>
      </c>
      <c r="BW27" s="1">
        <v>1</v>
      </c>
      <c r="BX27" s="1">
        <v>0</v>
      </c>
      <c r="BY27" s="1">
        <v>100</v>
      </c>
      <c r="BZ27" s="1" t="s">
        <v>175</v>
      </c>
      <c r="CA27" s="1">
        <v>40031</v>
      </c>
      <c r="CB27" s="1" t="s">
        <v>139</v>
      </c>
      <c r="CC27" s="1">
        <v>2019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2018</v>
      </c>
      <c r="CP27" s="5">
        <v>0</v>
      </c>
      <c r="CQ27" s="5">
        <v>980435</v>
      </c>
      <c r="CR27" s="5">
        <v>0</v>
      </c>
      <c r="CS27" s="5">
        <v>1481040</v>
      </c>
      <c r="CT27" s="5">
        <v>0</v>
      </c>
      <c r="CU27" s="5">
        <v>0</v>
      </c>
      <c r="CV27" s="5">
        <v>2461475</v>
      </c>
      <c r="CW27" s="5">
        <v>0</v>
      </c>
      <c r="CX27" s="5">
        <v>2461475</v>
      </c>
      <c r="CY27" s="5">
        <v>0</v>
      </c>
      <c r="CZ27" s="5">
        <v>2461475</v>
      </c>
      <c r="DA27" s="1">
        <v>2010</v>
      </c>
      <c r="DB27" s="1">
        <v>2073060</v>
      </c>
      <c r="DC27" s="1" t="s">
        <v>394</v>
      </c>
      <c r="DD27" s="1" t="s">
        <v>509</v>
      </c>
      <c r="DE27" s="1">
        <v>6.61</v>
      </c>
      <c r="DF27" s="3">
        <v>0.100959139531</v>
      </c>
      <c r="DG27" s="4">
        <f t="shared" si="10"/>
        <v>2.5239784882749999E-2</v>
      </c>
      <c r="DH27" s="5">
        <f t="shared" si="11"/>
        <v>8.5</v>
      </c>
      <c r="DI27" s="6">
        <f t="shared" si="12"/>
        <v>37381.131002748065</v>
      </c>
      <c r="DJ27" s="6">
        <f>IF(ISNUMBER(MATCH(B27,'Green Overlap'!A:A,0)),MAX(12,DH27*1.35),MAX(DH27*1.35,3.5))</f>
        <v>12</v>
      </c>
      <c r="DK27" s="7">
        <f t="shared" si="13"/>
        <v>52773.361415644322</v>
      </c>
      <c r="DL27">
        <f>COUNTIF('Impacted Properties'!A:A,Red_A_Coit_to_US_75!B27)</f>
        <v>1</v>
      </c>
      <c r="DM27" s="7">
        <f t="shared" si="5"/>
        <v>67000</v>
      </c>
      <c r="DN27" s="7">
        <f t="shared" si="0"/>
        <v>0</v>
      </c>
    </row>
    <row r="28" spans="1:118" ht="28.8" x14ac:dyDescent="0.3">
      <c r="A28" s="1">
        <v>37575</v>
      </c>
      <c r="B28" s="1">
        <v>2752730</v>
      </c>
      <c r="C28" s="1" t="s">
        <v>518</v>
      </c>
      <c r="H28" s="1">
        <v>0</v>
      </c>
      <c r="I28" s="1">
        <v>0</v>
      </c>
      <c r="J28" s="1">
        <v>57373.6445313</v>
      </c>
      <c r="K28" s="1">
        <v>992.51440055</v>
      </c>
      <c r="P28" s="1" t="s">
        <v>519</v>
      </c>
      <c r="Q28" s="1">
        <v>2752730</v>
      </c>
      <c r="R28" s="1" t="s">
        <v>518</v>
      </c>
      <c r="S28" s="1" t="s">
        <v>520</v>
      </c>
      <c r="T28" s="1" t="s">
        <v>113</v>
      </c>
      <c r="U28" s="1">
        <v>100</v>
      </c>
      <c r="W28" s="1" t="s">
        <v>521</v>
      </c>
      <c r="X28" s="1" t="s">
        <v>522</v>
      </c>
      <c r="Z28" s="1" t="s">
        <v>523</v>
      </c>
      <c r="AA28" s="1" t="s">
        <v>116</v>
      </c>
      <c r="AB28" s="1" t="s">
        <v>524</v>
      </c>
      <c r="AC28" s="1" t="s">
        <v>118</v>
      </c>
      <c r="AD28" s="1" t="s">
        <v>525</v>
      </c>
      <c r="AE28" s="1" t="s">
        <v>526</v>
      </c>
      <c r="AF28" s="1" t="s">
        <v>527</v>
      </c>
      <c r="AG28" s="1" t="s">
        <v>242</v>
      </c>
      <c r="AH28" s="1" t="s">
        <v>528</v>
      </c>
      <c r="AI28" s="1" t="s">
        <v>529</v>
      </c>
      <c r="AL28" s="1">
        <v>0</v>
      </c>
      <c r="AM28" s="1">
        <v>0</v>
      </c>
      <c r="AP28" s="1" t="s">
        <v>530</v>
      </c>
      <c r="AR28" s="1" t="s">
        <v>180</v>
      </c>
      <c r="AS28" s="1" t="s">
        <v>116</v>
      </c>
      <c r="AU28" s="2" t="s">
        <v>531</v>
      </c>
      <c r="AV28" s="1" t="s">
        <v>252</v>
      </c>
      <c r="AW28" s="1" t="s">
        <v>129</v>
      </c>
      <c r="AZ28" s="1" t="s">
        <v>253</v>
      </c>
      <c r="BC28" s="1" t="s">
        <v>532</v>
      </c>
      <c r="BD28" s="1">
        <v>42787</v>
      </c>
      <c r="BE28" s="1" t="s">
        <v>255</v>
      </c>
      <c r="BF28" s="1">
        <v>1.3270999999999999</v>
      </c>
      <c r="BG28" s="1">
        <v>0</v>
      </c>
      <c r="BH28" s="1">
        <v>57808.480000000003</v>
      </c>
      <c r="BI28" s="1">
        <v>57808.480000000003</v>
      </c>
      <c r="BJ28" s="1">
        <v>0</v>
      </c>
      <c r="BL28" s="1" t="s">
        <v>214</v>
      </c>
      <c r="BO28" s="1" t="s">
        <v>135</v>
      </c>
      <c r="BP28" s="1" t="s">
        <v>113</v>
      </c>
      <c r="BQ28" s="1">
        <v>0</v>
      </c>
      <c r="BR28" s="1">
        <v>0</v>
      </c>
      <c r="BT28" s="1" t="s">
        <v>155</v>
      </c>
      <c r="BW28" s="1">
        <v>0</v>
      </c>
      <c r="BX28" s="1">
        <v>0</v>
      </c>
      <c r="BY28" s="1">
        <v>0</v>
      </c>
      <c r="BZ28" s="1" t="s">
        <v>175</v>
      </c>
      <c r="CA28" s="1">
        <v>42802</v>
      </c>
      <c r="CB28" s="1" t="s">
        <v>139</v>
      </c>
      <c r="CC28" s="1">
        <v>2019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2018</v>
      </c>
      <c r="CP28" s="5">
        <v>0</v>
      </c>
      <c r="CQ28" s="5">
        <v>0</v>
      </c>
      <c r="CR28" s="5">
        <v>0</v>
      </c>
      <c r="CS28" s="5">
        <v>0</v>
      </c>
      <c r="CT28" s="5">
        <v>215</v>
      </c>
      <c r="CU28" s="5">
        <v>693702</v>
      </c>
      <c r="CV28" s="5">
        <v>693702</v>
      </c>
      <c r="CW28" s="5">
        <v>693487</v>
      </c>
      <c r="CX28" s="5">
        <v>215</v>
      </c>
      <c r="CY28" s="5">
        <v>0</v>
      </c>
      <c r="CZ28" s="5">
        <v>215</v>
      </c>
      <c r="DA28" s="1">
        <v>0</v>
      </c>
      <c r="DB28" s="1">
        <v>0</v>
      </c>
      <c r="DE28" s="1">
        <v>0</v>
      </c>
      <c r="DF28" s="3">
        <v>0.21292931287899999</v>
      </c>
      <c r="DG28" s="4">
        <f t="shared" si="10"/>
        <v>0.1604470636316547</v>
      </c>
      <c r="DH28" s="5">
        <f t="shared" si="11"/>
        <v>12.000004151640036</v>
      </c>
      <c r="DI28" s="6">
        <f t="shared" si="12"/>
        <v>111302.44893540614</v>
      </c>
      <c r="DJ28" s="6">
        <f>IF(ISNUMBER(MATCH(B28,'Green Overlap'!A:A,0)),MAX(12,DH28*1.35),MAX(DH28*1.35,3.5))</f>
        <v>16.20000560471405</v>
      </c>
      <c r="DK28" s="7">
        <f t="shared" si="13"/>
        <v>150258.30606279831</v>
      </c>
      <c r="DL28">
        <f>COUNTIF('Impacted Properties'!A:A,Red_A_Coit_to_US_75!B28)</f>
        <v>0</v>
      </c>
      <c r="DM28" s="7">
        <f t="shared" si="5"/>
        <v>67000</v>
      </c>
      <c r="DN28" s="7">
        <f t="shared" si="0"/>
        <v>217300</v>
      </c>
    </row>
    <row r="29" spans="1:118" ht="28.8" x14ac:dyDescent="0.3">
      <c r="A29" s="1">
        <v>51213</v>
      </c>
      <c r="B29" s="1">
        <v>965165</v>
      </c>
      <c r="C29" s="1" t="s">
        <v>533</v>
      </c>
      <c r="H29" s="1">
        <v>2353031.09607</v>
      </c>
      <c r="I29" s="1">
        <v>6196.3109594899997</v>
      </c>
      <c r="J29" s="1">
        <v>613105.02148400003</v>
      </c>
      <c r="K29" s="1">
        <v>3151.3519472399998</v>
      </c>
      <c r="P29" s="1" t="s">
        <v>534</v>
      </c>
      <c r="Q29" s="1">
        <v>965165</v>
      </c>
      <c r="R29" s="1" t="s">
        <v>533</v>
      </c>
      <c r="S29" s="1" t="s">
        <v>535</v>
      </c>
      <c r="T29" s="1" t="s">
        <v>113</v>
      </c>
      <c r="U29" s="1">
        <v>100</v>
      </c>
      <c r="X29" s="1" t="s">
        <v>536</v>
      </c>
      <c r="Z29" s="1" t="s">
        <v>537</v>
      </c>
      <c r="AA29" s="1" t="s">
        <v>116</v>
      </c>
      <c r="AB29" s="1" t="s">
        <v>538</v>
      </c>
      <c r="AC29" s="1" t="s">
        <v>118</v>
      </c>
      <c r="AD29" s="1" t="s">
        <v>539</v>
      </c>
      <c r="AE29" s="1" t="s">
        <v>540</v>
      </c>
      <c r="AF29" s="1" t="s">
        <v>541</v>
      </c>
      <c r="AH29" s="1" t="s">
        <v>542</v>
      </c>
      <c r="AI29" s="1" t="s">
        <v>543</v>
      </c>
      <c r="AL29" s="1">
        <v>0</v>
      </c>
      <c r="AM29" s="1">
        <v>0</v>
      </c>
      <c r="AP29" s="1" t="s">
        <v>309</v>
      </c>
      <c r="AR29" s="1" t="s">
        <v>115</v>
      </c>
      <c r="AS29" s="1" t="s">
        <v>116</v>
      </c>
      <c r="AT29" s="1" t="s">
        <v>127</v>
      </c>
      <c r="AU29" s="2" t="s">
        <v>544</v>
      </c>
      <c r="AW29" s="1" t="s">
        <v>129</v>
      </c>
      <c r="AZ29" s="1" t="s">
        <v>131</v>
      </c>
      <c r="BC29" s="1" t="s">
        <v>545</v>
      </c>
      <c r="BD29" s="1">
        <v>39710</v>
      </c>
      <c r="BE29" s="1" t="s">
        <v>441</v>
      </c>
      <c r="BF29" s="1">
        <v>14.58</v>
      </c>
      <c r="BG29" s="1">
        <v>0</v>
      </c>
      <c r="BH29" s="1">
        <v>635104.80000000005</v>
      </c>
      <c r="BI29" s="1">
        <v>635104.80000000005</v>
      </c>
      <c r="BJ29" s="1">
        <v>0</v>
      </c>
      <c r="BK29" s="1" t="s">
        <v>539</v>
      </c>
      <c r="BL29" s="1" t="s">
        <v>214</v>
      </c>
      <c r="BO29" s="1" t="s">
        <v>135</v>
      </c>
      <c r="BP29" s="1" t="s">
        <v>113</v>
      </c>
      <c r="BQ29" s="1">
        <v>0</v>
      </c>
      <c r="BR29" s="1">
        <v>0</v>
      </c>
      <c r="BT29" s="1" t="s">
        <v>155</v>
      </c>
      <c r="BW29" s="1">
        <v>0</v>
      </c>
      <c r="BX29" s="1">
        <v>0</v>
      </c>
      <c r="BY29" s="1">
        <v>0</v>
      </c>
      <c r="BZ29" s="1" t="s">
        <v>175</v>
      </c>
      <c r="CB29" s="1" t="s">
        <v>139</v>
      </c>
      <c r="CC29" s="1">
        <v>2019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2018</v>
      </c>
      <c r="CP29" s="5">
        <v>0</v>
      </c>
      <c r="CQ29" s="5">
        <v>0</v>
      </c>
      <c r="CR29" s="5">
        <v>0</v>
      </c>
      <c r="CS29" s="5">
        <v>0</v>
      </c>
      <c r="CT29" s="5">
        <v>2362</v>
      </c>
      <c r="CU29" s="5">
        <v>2222867</v>
      </c>
      <c r="CV29" s="5">
        <v>2222867</v>
      </c>
      <c r="CW29" s="5">
        <v>2220505</v>
      </c>
      <c r="CX29" s="5">
        <v>2362</v>
      </c>
      <c r="CY29" s="5">
        <v>0</v>
      </c>
      <c r="CZ29" s="5">
        <v>2362</v>
      </c>
      <c r="DA29" s="1">
        <v>0</v>
      </c>
      <c r="DB29" s="1">
        <v>0</v>
      </c>
      <c r="DE29" s="1">
        <v>0</v>
      </c>
      <c r="DF29" s="3">
        <v>0.93050700158900002</v>
      </c>
      <c r="DG29" s="4">
        <f t="shared" si="10"/>
        <v>6.3820782001989027E-2</v>
      </c>
      <c r="DH29" s="5">
        <f t="shared" si="11"/>
        <v>3.5000003149086574</v>
      </c>
      <c r="DI29" s="6">
        <f t="shared" si="12"/>
        <v>141865.11022641533</v>
      </c>
      <c r="DJ29" s="6">
        <f>IF(ISNUMBER(MATCH(B29,'Green Overlap'!A:A,0)),MAX(12,DH29*1.35),MAX(DH29*1.35,3.5))</f>
        <v>4.7250004251266882</v>
      </c>
      <c r="DK29" s="7">
        <f t="shared" si="13"/>
        <v>191517.89880566075</v>
      </c>
      <c r="DL29">
        <f>COUNTIF('Impacted Properties'!A:A,Red_A_Coit_to_US_75!B29)</f>
        <v>0</v>
      </c>
      <c r="DM29" s="7">
        <f t="shared" si="5"/>
        <v>67000</v>
      </c>
      <c r="DN29" s="7">
        <f t="shared" si="0"/>
        <v>258600</v>
      </c>
    </row>
    <row r="30" spans="1:118" ht="28.8" x14ac:dyDescent="0.3">
      <c r="A30" s="1">
        <v>62033</v>
      </c>
      <c r="B30" s="1">
        <v>2073059</v>
      </c>
      <c r="C30" s="1" t="s">
        <v>546</v>
      </c>
      <c r="D30" s="1">
        <v>38746</v>
      </c>
      <c r="H30" s="1">
        <v>435619.05590500002</v>
      </c>
      <c r="I30" s="1">
        <v>2807.32567178</v>
      </c>
      <c r="J30" s="1">
        <v>435136.25976599997</v>
      </c>
      <c r="K30" s="1">
        <v>2807.3909217</v>
      </c>
      <c r="P30" s="1" t="s">
        <v>547</v>
      </c>
      <c r="Q30" s="1">
        <v>2073059</v>
      </c>
      <c r="R30" s="1" t="s">
        <v>546</v>
      </c>
      <c r="S30" s="1" t="s">
        <v>548</v>
      </c>
      <c r="T30" s="1" t="s">
        <v>113</v>
      </c>
      <c r="U30" s="1">
        <v>100</v>
      </c>
      <c r="V30" s="1" t="s">
        <v>549</v>
      </c>
      <c r="X30" s="1" t="s">
        <v>550</v>
      </c>
      <c r="Z30" s="1" t="s">
        <v>380</v>
      </c>
      <c r="AA30" s="1" t="s">
        <v>116</v>
      </c>
      <c r="AB30" s="1" t="s">
        <v>551</v>
      </c>
      <c r="AC30" s="1" t="s">
        <v>118</v>
      </c>
      <c r="AD30" s="1" t="s">
        <v>465</v>
      </c>
      <c r="AE30" s="1" t="s">
        <v>466</v>
      </c>
      <c r="AF30" s="1" t="s">
        <v>467</v>
      </c>
      <c r="AG30" s="1" t="s">
        <v>394</v>
      </c>
      <c r="AH30" s="1" t="s">
        <v>552</v>
      </c>
      <c r="AI30" s="1" t="s">
        <v>553</v>
      </c>
      <c r="AL30" s="1">
        <v>0</v>
      </c>
      <c r="AM30" s="1">
        <v>0</v>
      </c>
      <c r="AN30" s="1" t="s">
        <v>554</v>
      </c>
      <c r="AO30" s="1" t="s">
        <v>265</v>
      </c>
      <c r="AP30" s="1" t="s">
        <v>248</v>
      </c>
      <c r="AQ30" s="1" t="s">
        <v>249</v>
      </c>
      <c r="AR30" s="1" t="s">
        <v>115</v>
      </c>
      <c r="AS30" s="1" t="s">
        <v>116</v>
      </c>
      <c r="AT30" s="1" t="s">
        <v>127</v>
      </c>
      <c r="AU30" s="2" t="s">
        <v>555</v>
      </c>
      <c r="AW30" s="1" t="s">
        <v>129</v>
      </c>
      <c r="AZ30" s="1" t="s">
        <v>131</v>
      </c>
      <c r="BC30" s="1" t="s">
        <v>556</v>
      </c>
      <c r="BD30" s="1">
        <v>41078</v>
      </c>
      <c r="BE30" s="1" t="s">
        <v>255</v>
      </c>
      <c r="BF30" s="1">
        <v>10</v>
      </c>
      <c r="BG30" s="1">
        <v>10</v>
      </c>
      <c r="BH30" s="1">
        <v>435600</v>
      </c>
      <c r="BI30" s="1">
        <v>435600</v>
      </c>
      <c r="BJ30" s="1">
        <v>26237</v>
      </c>
      <c r="BK30" s="1" t="s">
        <v>516</v>
      </c>
      <c r="BL30" s="1" t="s">
        <v>475</v>
      </c>
      <c r="BM30" s="1" t="s">
        <v>557</v>
      </c>
      <c r="BN30" s="1" t="s">
        <v>558</v>
      </c>
      <c r="BO30" s="1" t="s">
        <v>135</v>
      </c>
      <c r="BP30" s="1" t="s">
        <v>173</v>
      </c>
      <c r="BQ30" s="1">
        <v>2014</v>
      </c>
      <c r="BR30" s="1">
        <v>2014</v>
      </c>
      <c r="BT30" s="1" t="s">
        <v>475</v>
      </c>
      <c r="BW30" s="1">
        <v>1</v>
      </c>
      <c r="BX30" s="1">
        <v>0</v>
      </c>
      <c r="BY30" s="1">
        <v>100</v>
      </c>
      <c r="BZ30" s="1" t="s">
        <v>175</v>
      </c>
      <c r="CA30" s="1">
        <v>36137</v>
      </c>
      <c r="CB30" s="1" t="s">
        <v>139</v>
      </c>
      <c r="CC30" s="1">
        <v>2019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2018</v>
      </c>
      <c r="CP30" s="5">
        <v>0</v>
      </c>
      <c r="CQ30" s="5">
        <v>398048</v>
      </c>
      <c r="CR30" s="5">
        <v>0</v>
      </c>
      <c r="CS30" s="5">
        <v>3267000</v>
      </c>
      <c r="CT30" s="5">
        <v>0</v>
      </c>
      <c r="CU30" s="5">
        <v>0</v>
      </c>
      <c r="CV30" s="5">
        <v>3665048</v>
      </c>
      <c r="CW30" s="5">
        <v>0</v>
      </c>
      <c r="CX30" s="5">
        <v>3665048</v>
      </c>
      <c r="CY30" s="5">
        <v>0</v>
      </c>
      <c r="CZ30" s="5">
        <v>3665048</v>
      </c>
      <c r="DA30" s="1">
        <v>0</v>
      </c>
      <c r="DB30" s="1">
        <v>0</v>
      </c>
      <c r="DE30" s="1">
        <v>0</v>
      </c>
      <c r="DF30" s="3">
        <v>0.10312136732</v>
      </c>
      <c r="DG30" s="4">
        <f t="shared" si="10"/>
        <v>1.0312136732000002E-2</v>
      </c>
      <c r="DH30" s="5">
        <f t="shared" si="11"/>
        <v>7.5</v>
      </c>
      <c r="DI30" s="6">
        <f t="shared" si="12"/>
        <v>33689.750703444006</v>
      </c>
      <c r="DJ30" s="6">
        <f>IF(ISNUMBER(MATCH(B30,'Green Overlap'!A:A,0)),MAX(12,DH30*1.35),MAX(DH30*1.35,3.5))</f>
        <v>12</v>
      </c>
      <c r="DK30" s="7">
        <f t="shared" si="13"/>
        <v>53903.601125510402</v>
      </c>
      <c r="DL30">
        <f>COUNTIF('Impacted Properties'!A:A,Red_A_Coit_to_US_75!B30)</f>
        <v>1</v>
      </c>
      <c r="DM30" s="7">
        <f t="shared" si="5"/>
        <v>67000</v>
      </c>
      <c r="DN30" s="7">
        <f t="shared" si="0"/>
        <v>0</v>
      </c>
    </row>
    <row r="31" spans="1:118" ht="28.8" x14ac:dyDescent="0.3">
      <c r="A31" s="1">
        <v>60653</v>
      </c>
      <c r="B31" s="1">
        <v>2122041</v>
      </c>
      <c r="C31" s="1" t="s">
        <v>559</v>
      </c>
      <c r="H31" s="1">
        <v>207485.883378</v>
      </c>
      <c r="I31" s="1">
        <v>1822.8943983500001</v>
      </c>
      <c r="J31" s="1">
        <v>203733.044922</v>
      </c>
      <c r="K31" s="1">
        <v>1806.69133005</v>
      </c>
      <c r="P31" s="1" t="s">
        <v>560</v>
      </c>
      <c r="Q31" s="1">
        <v>2122041</v>
      </c>
      <c r="R31" s="1" t="s">
        <v>559</v>
      </c>
      <c r="S31" s="1" t="s">
        <v>561</v>
      </c>
      <c r="T31" s="1" t="s">
        <v>113</v>
      </c>
      <c r="U31" s="1">
        <v>100</v>
      </c>
      <c r="W31" s="1" t="s">
        <v>562</v>
      </c>
      <c r="X31" s="1" t="s">
        <v>563</v>
      </c>
      <c r="Z31" s="1" t="s">
        <v>115</v>
      </c>
      <c r="AA31" s="1" t="s">
        <v>116</v>
      </c>
      <c r="AB31" s="1" t="s">
        <v>564</v>
      </c>
      <c r="AC31" s="1" t="s">
        <v>118</v>
      </c>
      <c r="AD31" s="1" t="s">
        <v>119</v>
      </c>
      <c r="AE31" s="1" t="s">
        <v>120</v>
      </c>
      <c r="AF31" s="1" t="s">
        <v>121</v>
      </c>
      <c r="AH31" s="1" t="s">
        <v>565</v>
      </c>
      <c r="AI31" s="1" t="s">
        <v>566</v>
      </c>
      <c r="AL31" s="1">
        <v>0</v>
      </c>
      <c r="AM31" s="1">
        <v>0</v>
      </c>
      <c r="AN31" s="1" t="s">
        <v>567</v>
      </c>
      <c r="AP31" s="1" t="s">
        <v>309</v>
      </c>
      <c r="AR31" s="1" t="s">
        <v>115</v>
      </c>
      <c r="AS31" s="1" t="s">
        <v>116</v>
      </c>
      <c r="AT31" s="1" t="s">
        <v>127</v>
      </c>
      <c r="AU31" s="2" t="s">
        <v>568</v>
      </c>
      <c r="AW31" s="1" t="s">
        <v>129</v>
      </c>
      <c r="AY31" s="1" t="s">
        <v>130</v>
      </c>
      <c r="AZ31" s="1" t="s">
        <v>131</v>
      </c>
      <c r="BA31" s="1" t="s">
        <v>569</v>
      </c>
      <c r="BB31" s="1" t="s">
        <v>570</v>
      </c>
      <c r="BC31" s="1" t="s">
        <v>571</v>
      </c>
      <c r="BD31" s="1">
        <v>38414</v>
      </c>
      <c r="BE31" s="1" t="s">
        <v>255</v>
      </c>
      <c r="BF31" s="1">
        <v>5</v>
      </c>
      <c r="BG31" s="1">
        <v>0</v>
      </c>
      <c r="BH31" s="1">
        <v>217800</v>
      </c>
      <c r="BI31" s="1">
        <v>217800</v>
      </c>
      <c r="BJ31" s="1">
        <v>948</v>
      </c>
      <c r="BK31" s="1" t="s">
        <v>132</v>
      </c>
      <c r="BL31" s="1" t="s">
        <v>133</v>
      </c>
      <c r="BM31" s="1" t="s">
        <v>572</v>
      </c>
      <c r="BO31" s="1" t="s">
        <v>135</v>
      </c>
      <c r="BP31" s="1" t="s">
        <v>113</v>
      </c>
      <c r="BQ31" s="1">
        <v>1990</v>
      </c>
      <c r="BR31" s="1">
        <v>1972</v>
      </c>
      <c r="BT31" s="1" t="s">
        <v>194</v>
      </c>
      <c r="BU31" s="1" t="s">
        <v>137</v>
      </c>
      <c r="BV31" s="1" t="s">
        <v>573</v>
      </c>
      <c r="BW31" s="1">
        <v>1</v>
      </c>
      <c r="BX31" s="1">
        <v>0</v>
      </c>
      <c r="BY31" s="1">
        <v>100</v>
      </c>
      <c r="BZ31" s="1" t="s">
        <v>175</v>
      </c>
      <c r="CA31" s="1">
        <v>36970</v>
      </c>
      <c r="CB31" s="1" t="s">
        <v>139</v>
      </c>
      <c r="CC31" s="1">
        <v>2019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2018</v>
      </c>
      <c r="CP31" s="5">
        <v>45729</v>
      </c>
      <c r="CQ31" s="5">
        <v>0</v>
      </c>
      <c r="CR31" s="5">
        <v>45000</v>
      </c>
      <c r="CS31" s="5">
        <v>200000</v>
      </c>
      <c r="CT31" s="5">
        <v>0</v>
      </c>
      <c r="CU31" s="5">
        <v>0</v>
      </c>
      <c r="CV31" s="5">
        <v>290729</v>
      </c>
      <c r="CW31" s="5">
        <v>0</v>
      </c>
      <c r="CX31" s="5">
        <v>290729</v>
      </c>
      <c r="CY31" s="5">
        <v>0</v>
      </c>
      <c r="CZ31" s="5">
        <v>290729</v>
      </c>
      <c r="DA31" s="1">
        <v>0</v>
      </c>
      <c r="DB31" s="1">
        <v>0</v>
      </c>
      <c r="DE31" s="1">
        <v>0</v>
      </c>
      <c r="DF31" s="3">
        <v>2.1629973257800001</v>
      </c>
      <c r="DG31" s="4">
        <f t="shared" si="10"/>
        <v>0.43259946515600006</v>
      </c>
      <c r="DH31" s="5">
        <f t="shared" si="11"/>
        <v>1.1248852157943068</v>
      </c>
      <c r="DI31" s="6">
        <f t="shared" si="12"/>
        <v>105986.86896322003</v>
      </c>
      <c r="DJ31" s="6">
        <f>IF(ISNUMBER(MATCH(B31,'Green Overlap'!A:A,0)),MAX(12,DH31*1.35),MAX(DH31*1.35,3.5))</f>
        <v>3.5</v>
      </c>
      <c r="DK31" s="7">
        <f t="shared" si="13"/>
        <v>329770.57228841883</v>
      </c>
      <c r="DL31">
        <f>COUNTIF('Impacted Properties'!A:A,Red_A_Coit_to_US_75!B31)</f>
        <v>1</v>
      </c>
      <c r="DM31" s="7">
        <f t="shared" si="5"/>
        <v>67000</v>
      </c>
      <c r="DN31" s="7">
        <f t="shared" si="0"/>
        <v>0</v>
      </c>
    </row>
    <row r="32" spans="1:118" ht="28.8" x14ac:dyDescent="0.3">
      <c r="A32" s="1">
        <v>56054</v>
      </c>
      <c r="B32" s="1">
        <v>2610595</v>
      </c>
      <c r="C32" s="1" t="s">
        <v>574</v>
      </c>
      <c r="D32" s="1">
        <v>39005</v>
      </c>
      <c r="H32" s="1">
        <v>45471.435667999998</v>
      </c>
      <c r="I32" s="1">
        <v>934.24544686000002</v>
      </c>
      <c r="J32" s="1">
        <v>58113.5449219</v>
      </c>
      <c r="K32" s="1">
        <v>1016.4173504</v>
      </c>
      <c r="P32" s="1" t="s">
        <v>575</v>
      </c>
      <c r="Q32" s="1">
        <v>2610595</v>
      </c>
      <c r="R32" s="1" t="s">
        <v>574</v>
      </c>
      <c r="S32" s="1" t="s">
        <v>576</v>
      </c>
      <c r="T32" s="1" t="s">
        <v>113</v>
      </c>
      <c r="U32" s="1">
        <v>100</v>
      </c>
      <c r="V32" s="1" t="s">
        <v>577</v>
      </c>
      <c r="X32" s="1" t="s">
        <v>578</v>
      </c>
      <c r="Z32" s="1" t="s">
        <v>579</v>
      </c>
      <c r="AA32" s="1" t="s">
        <v>507</v>
      </c>
      <c r="AB32" s="1" t="s">
        <v>580</v>
      </c>
      <c r="AC32" s="1" t="s">
        <v>118</v>
      </c>
      <c r="AD32" s="1" t="s">
        <v>581</v>
      </c>
      <c r="AE32" s="1" t="s">
        <v>582</v>
      </c>
      <c r="AF32" s="1" t="s">
        <v>583</v>
      </c>
      <c r="AG32" s="1" t="s">
        <v>242</v>
      </c>
      <c r="AH32" s="1" t="s">
        <v>394</v>
      </c>
      <c r="AI32" s="1" t="s">
        <v>584</v>
      </c>
      <c r="AL32" s="1">
        <v>0</v>
      </c>
      <c r="AM32" s="1">
        <v>0</v>
      </c>
      <c r="AN32" s="1" t="s">
        <v>585</v>
      </c>
      <c r="AO32" s="1" t="s">
        <v>265</v>
      </c>
      <c r="AP32" s="1" t="s">
        <v>248</v>
      </c>
      <c r="AQ32" s="1" t="s">
        <v>249</v>
      </c>
      <c r="AR32" s="1" t="s">
        <v>115</v>
      </c>
      <c r="AS32" s="1" t="s">
        <v>116</v>
      </c>
      <c r="AT32" s="1" t="s">
        <v>127</v>
      </c>
      <c r="AU32" s="2" t="s">
        <v>586</v>
      </c>
      <c r="AV32" s="1" t="s">
        <v>208</v>
      </c>
      <c r="AW32" s="1" t="s">
        <v>168</v>
      </c>
      <c r="AZ32" s="1" t="s">
        <v>227</v>
      </c>
      <c r="BF32" s="1">
        <v>1.2929999999999999</v>
      </c>
      <c r="BG32" s="1">
        <v>0</v>
      </c>
      <c r="BH32" s="1">
        <v>56323.08</v>
      </c>
      <c r="BI32" s="1">
        <v>56323.08</v>
      </c>
      <c r="BJ32" s="1">
        <v>10233</v>
      </c>
      <c r="BK32" s="1" t="s">
        <v>587</v>
      </c>
      <c r="BL32" s="1" t="s">
        <v>475</v>
      </c>
      <c r="BM32" s="1" t="s">
        <v>588</v>
      </c>
      <c r="BN32" s="1" t="s">
        <v>477</v>
      </c>
      <c r="BO32" s="1" t="s">
        <v>135</v>
      </c>
      <c r="BP32" s="1" t="s">
        <v>173</v>
      </c>
      <c r="BQ32" s="1">
        <v>2010</v>
      </c>
      <c r="BR32" s="1">
        <v>2006</v>
      </c>
      <c r="BT32" s="1" t="s">
        <v>475</v>
      </c>
      <c r="BW32" s="1">
        <v>1</v>
      </c>
      <c r="BX32" s="1">
        <v>0</v>
      </c>
      <c r="BY32" s="1">
        <v>100</v>
      </c>
      <c r="BZ32" s="1" t="s">
        <v>175</v>
      </c>
      <c r="CA32" s="1">
        <v>38973</v>
      </c>
      <c r="CB32" s="1" t="s">
        <v>139</v>
      </c>
      <c r="CC32" s="1">
        <v>2019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2018</v>
      </c>
      <c r="CP32" s="5">
        <v>0</v>
      </c>
      <c r="CQ32" s="5">
        <v>750023</v>
      </c>
      <c r="CR32" s="5">
        <v>0</v>
      </c>
      <c r="CS32" s="5">
        <v>929331</v>
      </c>
      <c r="CT32" s="5">
        <v>0</v>
      </c>
      <c r="CU32" s="5">
        <v>0</v>
      </c>
      <c r="CV32" s="5">
        <v>1679354</v>
      </c>
      <c r="CW32" s="5">
        <v>0</v>
      </c>
      <c r="CX32" s="5">
        <v>1679354</v>
      </c>
      <c r="CY32" s="5">
        <v>0</v>
      </c>
      <c r="CZ32" s="5">
        <v>1679354</v>
      </c>
      <c r="DA32" s="1">
        <v>0</v>
      </c>
      <c r="DB32" s="1">
        <v>0</v>
      </c>
      <c r="DE32" s="1">
        <v>0</v>
      </c>
      <c r="DF32" s="3">
        <v>0.59586497457400001</v>
      </c>
      <c r="DG32" s="4">
        <f t="shared" si="10"/>
        <v>0.46083911413302397</v>
      </c>
      <c r="DH32" s="5">
        <f t="shared" si="11"/>
        <v>16.500003195847952</v>
      </c>
      <c r="DI32" s="6">
        <f t="shared" si="12"/>
        <v>428272.07477635727</v>
      </c>
      <c r="DJ32" s="6">
        <f>IF(ISNUMBER(MATCH(B32,'Green Overlap'!A:A,0)),MAX(12,DH32*1.35),MAX(DH32*1.35,3.5))</f>
        <v>22.275004314394739</v>
      </c>
      <c r="DK32" s="7">
        <f t="shared" si="13"/>
        <v>578167.30094808235</v>
      </c>
      <c r="DL32">
        <f>COUNTIF('Impacted Properties'!A:A,Red_A_Coit_to_US_75!B32)</f>
        <v>1</v>
      </c>
      <c r="DM32" s="7">
        <f t="shared" si="5"/>
        <v>67000</v>
      </c>
      <c r="DN32" s="7">
        <f t="shared" si="0"/>
        <v>0</v>
      </c>
    </row>
    <row r="33" spans="1:118" ht="28.8" x14ac:dyDescent="0.3">
      <c r="A33" s="1">
        <v>73848</v>
      </c>
      <c r="B33" s="1">
        <v>965986</v>
      </c>
      <c r="C33" s="1" t="s">
        <v>589</v>
      </c>
      <c r="H33" s="1">
        <v>122464.22773899999</v>
      </c>
      <c r="I33" s="1">
        <v>1458.1898652699999</v>
      </c>
      <c r="J33" s="1">
        <v>122464.341797</v>
      </c>
      <c r="K33" s="1">
        <v>1458.19082987</v>
      </c>
      <c r="N33" s="1" t="s">
        <v>302</v>
      </c>
      <c r="O33" s="1">
        <v>43343</v>
      </c>
      <c r="P33" s="1" t="s">
        <v>590</v>
      </c>
      <c r="Q33" s="1">
        <v>965986</v>
      </c>
      <c r="R33" s="1" t="s">
        <v>589</v>
      </c>
      <c r="S33" s="1" t="s">
        <v>591</v>
      </c>
      <c r="T33" s="1" t="s">
        <v>113</v>
      </c>
      <c r="U33" s="1">
        <v>100</v>
      </c>
      <c r="X33" s="1" t="s">
        <v>592</v>
      </c>
      <c r="Z33" s="1" t="s">
        <v>593</v>
      </c>
      <c r="AA33" s="1" t="s">
        <v>116</v>
      </c>
      <c r="AB33" s="1" t="s">
        <v>594</v>
      </c>
      <c r="AC33" s="1" t="s">
        <v>118</v>
      </c>
      <c r="AD33" s="1" t="s">
        <v>279</v>
      </c>
      <c r="AE33" s="1" t="s">
        <v>280</v>
      </c>
      <c r="AF33" s="1" t="s">
        <v>281</v>
      </c>
      <c r="AH33" s="1" t="s">
        <v>595</v>
      </c>
      <c r="AI33" s="1" t="s">
        <v>596</v>
      </c>
      <c r="AL33" s="1">
        <v>0</v>
      </c>
      <c r="AM33" s="1">
        <v>0</v>
      </c>
      <c r="AR33" s="1" t="s">
        <v>115</v>
      </c>
      <c r="AS33" s="1" t="s">
        <v>116</v>
      </c>
      <c r="AU33" s="2" t="s">
        <v>597</v>
      </c>
      <c r="AV33" s="1" t="s">
        <v>208</v>
      </c>
      <c r="AW33" s="1" t="s">
        <v>129</v>
      </c>
      <c r="AZ33" s="1" t="s">
        <v>209</v>
      </c>
      <c r="BC33" s="1" t="s">
        <v>598</v>
      </c>
      <c r="BD33" s="1">
        <v>43333</v>
      </c>
      <c r="BE33" s="1" t="s">
        <v>441</v>
      </c>
      <c r="BF33" s="1">
        <v>1.909</v>
      </c>
      <c r="BG33" s="1">
        <v>0</v>
      </c>
      <c r="BH33" s="1">
        <v>83156.039999999994</v>
      </c>
      <c r="BI33" s="1">
        <v>83156.039999999994</v>
      </c>
      <c r="BJ33" s="1">
        <v>0</v>
      </c>
      <c r="BK33" s="1" t="s">
        <v>279</v>
      </c>
      <c r="BL33" s="1" t="s">
        <v>194</v>
      </c>
      <c r="BO33" s="1" t="s">
        <v>135</v>
      </c>
      <c r="BP33" s="1" t="s">
        <v>113</v>
      </c>
      <c r="BQ33" s="1">
        <v>0</v>
      </c>
      <c r="BR33" s="1">
        <v>0</v>
      </c>
      <c r="BT33" s="1" t="s">
        <v>194</v>
      </c>
      <c r="BW33" s="1">
        <v>0</v>
      </c>
      <c r="BX33" s="1">
        <v>0</v>
      </c>
      <c r="BY33" s="1">
        <v>0</v>
      </c>
      <c r="BZ33" s="1" t="s">
        <v>175</v>
      </c>
      <c r="CB33" s="1" t="s">
        <v>139</v>
      </c>
      <c r="CC33" s="1">
        <v>2019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2018</v>
      </c>
      <c r="CP33" s="5">
        <v>0</v>
      </c>
      <c r="CQ33" s="5">
        <v>0</v>
      </c>
      <c r="CR33" s="5">
        <v>0</v>
      </c>
      <c r="CS33" s="5">
        <v>291046</v>
      </c>
      <c r="CT33" s="5">
        <v>0</v>
      </c>
      <c r="CU33" s="5">
        <v>0</v>
      </c>
      <c r="CV33" s="5">
        <v>291046</v>
      </c>
      <c r="CW33" s="5">
        <v>0</v>
      </c>
      <c r="CX33" s="5">
        <v>291046</v>
      </c>
      <c r="CY33" s="5">
        <v>0</v>
      </c>
      <c r="CZ33" s="5">
        <v>291046</v>
      </c>
      <c r="DA33" s="1">
        <v>0</v>
      </c>
      <c r="DB33" s="1">
        <v>0</v>
      </c>
      <c r="DE33" s="1">
        <v>0</v>
      </c>
      <c r="DF33" s="3">
        <v>0.39747075242000002</v>
      </c>
      <c r="DG33" s="4">
        <f t="shared" si="10"/>
        <v>0.20820888026191728</v>
      </c>
      <c r="DH33" s="5">
        <f t="shared" si="11"/>
        <v>3.4999983164181461</v>
      </c>
      <c r="DI33" s="6">
        <f t="shared" si="12"/>
        <v>60598.361764709975</v>
      </c>
      <c r="DJ33" s="6">
        <f>IF(ISNUMBER(MATCH(B33,'Green Overlap'!A:A,0)),MAX(12,DH33*1.35),MAX(DH33*1.35,3.5))</f>
        <v>12</v>
      </c>
      <c r="DK33" s="7">
        <f t="shared" si="13"/>
        <v>207765.9117049824</v>
      </c>
      <c r="DL33">
        <f>COUNTIF('Impacted Properties'!A:A,Red_A_Coit_to_US_75!B33)</f>
        <v>0</v>
      </c>
      <c r="DM33" s="7">
        <f t="shared" si="5"/>
        <v>67000</v>
      </c>
      <c r="DN33" s="7">
        <f t="shared" si="0"/>
        <v>274800</v>
      </c>
    </row>
    <row r="34" spans="1:118" x14ac:dyDescent="0.3">
      <c r="A34" s="1">
        <v>72412</v>
      </c>
      <c r="B34" s="1">
        <v>973432</v>
      </c>
      <c r="C34" s="1" t="s">
        <v>599</v>
      </c>
      <c r="H34" s="1">
        <v>97465.229224499999</v>
      </c>
      <c r="I34" s="1">
        <v>1403.385121</v>
      </c>
      <c r="J34" s="1">
        <v>97465.2285156</v>
      </c>
      <c r="K34" s="1">
        <v>1403.385121</v>
      </c>
      <c r="P34" s="1" t="s">
        <v>600</v>
      </c>
      <c r="Q34" s="1">
        <v>973432</v>
      </c>
      <c r="R34" s="1" t="s">
        <v>599</v>
      </c>
      <c r="S34" s="1" t="s">
        <v>601</v>
      </c>
      <c r="T34" s="1" t="s">
        <v>113</v>
      </c>
      <c r="U34" s="1">
        <v>100</v>
      </c>
      <c r="X34" s="1" t="s">
        <v>602</v>
      </c>
      <c r="Z34" s="1" t="s">
        <v>219</v>
      </c>
      <c r="AA34" s="1" t="s">
        <v>116</v>
      </c>
      <c r="AB34" s="1" t="s">
        <v>603</v>
      </c>
      <c r="AC34" s="1" t="s">
        <v>118</v>
      </c>
      <c r="AD34" s="1" t="s">
        <v>604</v>
      </c>
      <c r="AE34" s="1" t="s">
        <v>605</v>
      </c>
      <c r="AF34" s="1" t="s">
        <v>606</v>
      </c>
      <c r="AH34" s="1" t="s">
        <v>542</v>
      </c>
      <c r="AI34" s="1" t="s">
        <v>607</v>
      </c>
      <c r="AL34" s="1">
        <v>0</v>
      </c>
      <c r="AM34" s="1">
        <v>0</v>
      </c>
      <c r="AV34" s="1" t="s">
        <v>208</v>
      </c>
      <c r="AW34" s="1" t="s">
        <v>129</v>
      </c>
      <c r="AZ34" s="1" t="s">
        <v>209</v>
      </c>
      <c r="BA34" s="1" t="s">
        <v>608</v>
      </c>
      <c r="BB34" s="1" t="s">
        <v>609</v>
      </c>
      <c r="BC34" s="1" t="s">
        <v>192</v>
      </c>
      <c r="BD34" s="1">
        <v>36826</v>
      </c>
      <c r="BE34" s="1" t="s">
        <v>255</v>
      </c>
      <c r="BF34" s="1">
        <v>3.1137999999999999</v>
      </c>
      <c r="BG34" s="1">
        <v>0</v>
      </c>
      <c r="BH34" s="1">
        <v>135637.13</v>
      </c>
      <c r="BI34" s="1">
        <v>135637.13</v>
      </c>
      <c r="BJ34" s="1">
        <v>0</v>
      </c>
      <c r="BK34" s="1" t="s">
        <v>604</v>
      </c>
      <c r="BL34" s="1" t="s">
        <v>610</v>
      </c>
      <c r="BO34" s="1" t="s">
        <v>135</v>
      </c>
      <c r="BP34" s="1" t="s">
        <v>113</v>
      </c>
      <c r="BQ34" s="1">
        <v>0</v>
      </c>
      <c r="BR34" s="1">
        <v>0</v>
      </c>
      <c r="BT34" s="1" t="s">
        <v>610</v>
      </c>
      <c r="BW34" s="1">
        <v>0</v>
      </c>
      <c r="BX34" s="1">
        <v>0</v>
      </c>
      <c r="BY34" s="1">
        <v>0</v>
      </c>
      <c r="BZ34" s="1" t="s">
        <v>175</v>
      </c>
      <c r="CB34" s="1" t="s">
        <v>139</v>
      </c>
      <c r="CC34" s="1">
        <v>2019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2018</v>
      </c>
      <c r="CP34" s="5">
        <v>0</v>
      </c>
      <c r="CQ34" s="5">
        <v>0</v>
      </c>
      <c r="CR34" s="5">
        <v>0</v>
      </c>
      <c r="CS34" s="5">
        <v>481512</v>
      </c>
      <c r="CT34" s="5">
        <v>0</v>
      </c>
      <c r="CU34" s="5">
        <v>0</v>
      </c>
      <c r="CV34" s="5">
        <v>481512</v>
      </c>
      <c r="CW34" s="5">
        <v>0</v>
      </c>
      <c r="CX34" s="5">
        <v>481512</v>
      </c>
      <c r="CY34" s="5">
        <v>0</v>
      </c>
      <c r="CZ34" s="5">
        <v>481512</v>
      </c>
      <c r="DA34" s="1">
        <v>0</v>
      </c>
      <c r="DB34" s="1">
        <v>0</v>
      </c>
      <c r="DE34" s="1">
        <v>0</v>
      </c>
      <c r="DF34" s="3">
        <v>1.05190135419</v>
      </c>
      <c r="DG34" s="4">
        <f t="shared" si="10"/>
        <v>0.33781917229092356</v>
      </c>
      <c r="DH34" s="5">
        <f t="shared" si="11"/>
        <v>3.550001389737456</v>
      </c>
      <c r="DI34" s="6">
        <f t="shared" si="12"/>
        <v>162663.98528814717</v>
      </c>
      <c r="DJ34" s="6">
        <f>IF(ISNUMBER(MATCH(B34,'Green Overlap'!A:A,0)),MAX(12,DH34*1.35),MAX(DH34*1.35,3.5))</f>
        <v>12</v>
      </c>
      <c r="DK34" s="7">
        <f t="shared" si="13"/>
        <v>549849.87586219679</v>
      </c>
      <c r="DL34">
        <f>COUNTIF('Impacted Properties'!A:A,Red_A_Coit_to_US_75!B34)</f>
        <v>0</v>
      </c>
      <c r="DM34" s="7">
        <f t="shared" si="5"/>
        <v>67000</v>
      </c>
      <c r="DN34" s="7">
        <f t="shared" ref="DN34:DN65" si="14">ROUNDUP(IF(DL34=0,DK34+DM34,0),-2)</f>
        <v>616900</v>
      </c>
    </row>
    <row r="35" spans="1:118" x14ac:dyDescent="0.3">
      <c r="A35" s="1">
        <v>74432</v>
      </c>
      <c r="B35" s="1">
        <v>1051818</v>
      </c>
      <c r="C35" s="1" t="s">
        <v>611</v>
      </c>
      <c r="H35" s="1">
        <v>6097.8609954599997</v>
      </c>
      <c r="I35" s="1">
        <v>355.35516761000002</v>
      </c>
      <c r="J35" s="1">
        <v>6097.8613281300004</v>
      </c>
      <c r="K35" s="1">
        <v>355.35516761000002</v>
      </c>
      <c r="P35" s="1" t="s">
        <v>612</v>
      </c>
      <c r="Q35" s="1">
        <v>1051818</v>
      </c>
      <c r="R35" s="1" t="s">
        <v>611</v>
      </c>
      <c r="S35" s="1" t="s">
        <v>160</v>
      </c>
      <c r="T35" s="1" t="s">
        <v>113</v>
      </c>
      <c r="U35" s="1">
        <v>100</v>
      </c>
      <c r="X35" s="1" t="s">
        <v>161</v>
      </c>
      <c r="Z35" s="1" t="s">
        <v>115</v>
      </c>
      <c r="AA35" s="1" t="s">
        <v>116</v>
      </c>
      <c r="AB35" s="1" t="s">
        <v>162</v>
      </c>
      <c r="AC35" s="1" t="s">
        <v>118</v>
      </c>
      <c r="AD35" s="1" t="s">
        <v>613</v>
      </c>
      <c r="AE35" s="1" t="s">
        <v>614</v>
      </c>
      <c r="AF35" s="1" t="s">
        <v>615</v>
      </c>
      <c r="AH35" s="1" t="s">
        <v>616</v>
      </c>
      <c r="AI35" s="1" t="s">
        <v>617</v>
      </c>
      <c r="AL35" s="1">
        <v>0</v>
      </c>
      <c r="AM35" s="1">
        <v>0</v>
      </c>
      <c r="AW35" s="1" t="s">
        <v>168</v>
      </c>
      <c r="AY35" s="1" t="s">
        <v>169</v>
      </c>
      <c r="AZ35" s="1" t="s">
        <v>170</v>
      </c>
      <c r="BC35" s="1" t="s">
        <v>618</v>
      </c>
      <c r="BD35" s="1">
        <v>42082</v>
      </c>
      <c r="BE35" s="1" t="s">
        <v>389</v>
      </c>
      <c r="BF35" s="1">
        <v>0.14099999999999999</v>
      </c>
      <c r="BG35" s="1">
        <v>3619.6673999999998</v>
      </c>
      <c r="BH35" s="1">
        <v>6141.96</v>
      </c>
      <c r="BI35" s="1">
        <v>6141.96</v>
      </c>
      <c r="BJ35" s="1">
        <v>0</v>
      </c>
      <c r="BK35" s="1" t="s">
        <v>613</v>
      </c>
      <c r="BL35" s="1" t="s">
        <v>172</v>
      </c>
      <c r="BO35" s="1" t="s">
        <v>135</v>
      </c>
      <c r="BP35" s="1" t="s">
        <v>173</v>
      </c>
      <c r="BQ35" s="1">
        <v>0</v>
      </c>
      <c r="BR35" s="1">
        <v>0</v>
      </c>
      <c r="BT35" s="1" t="s">
        <v>619</v>
      </c>
      <c r="BW35" s="1">
        <v>0</v>
      </c>
      <c r="BX35" s="1">
        <v>0</v>
      </c>
      <c r="BY35" s="1">
        <v>0</v>
      </c>
      <c r="BZ35" s="1" t="s">
        <v>175</v>
      </c>
      <c r="CB35" s="1" t="s">
        <v>139</v>
      </c>
      <c r="CC35" s="1">
        <v>2019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2018</v>
      </c>
      <c r="CP35" s="5">
        <v>0</v>
      </c>
      <c r="CQ35" s="5">
        <v>0</v>
      </c>
      <c r="CR35" s="5">
        <v>0</v>
      </c>
      <c r="CS35" s="5">
        <v>9870</v>
      </c>
      <c r="CT35" s="5">
        <v>0</v>
      </c>
      <c r="CU35" s="5">
        <v>0</v>
      </c>
      <c r="CV35" s="5">
        <v>9870</v>
      </c>
      <c r="CW35" s="5">
        <v>0</v>
      </c>
      <c r="CX35" s="5">
        <v>9870</v>
      </c>
      <c r="CY35" s="5">
        <v>0</v>
      </c>
      <c r="CZ35" s="5">
        <v>9870</v>
      </c>
      <c r="DA35" s="1">
        <v>0</v>
      </c>
      <c r="DB35" s="1">
        <v>0</v>
      </c>
      <c r="DE35" s="1">
        <v>0</v>
      </c>
      <c r="DF35" s="3">
        <v>0.13998818472300001</v>
      </c>
      <c r="DG35" s="4">
        <f t="shared" si="10"/>
        <v>0.99282400512765967</v>
      </c>
      <c r="DH35" s="5">
        <f t="shared" si="11"/>
        <v>1.6069788797061524</v>
      </c>
      <c r="DI35" s="6">
        <f t="shared" si="12"/>
        <v>9799.1729306100005</v>
      </c>
      <c r="DJ35" s="6">
        <f>IF(ISNUMBER(MATCH(B35,'Green Overlap'!A:A,0)),MAX(12,DH35*1.35),MAX(DH35*1.35,3.5))</f>
        <v>3.5</v>
      </c>
      <c r="DK35" s="7">
        <f t="shared" si="13"/>
        <v>21342.598642868583</v>
      </c>
      <c r="DL35">
        <f>COUNTIF('Impacted Properties'!A:A,Red_A_Coit_to_US_75!B35)</f>
        <v>0</v>
      </c>
      <c r="DM35" s="7">
        <f t="shared" si="5"/>
        <v>11000</v>
      </c>
      <c r="DN35" s="7">
        <f t="shared" si="14"/>
        <v>32400</v>
      </c>
    </row>
    <row r="36" spans="1:118" ht="28.8" x14ac:dyDescent="0.3">
      <c r="A36" s="1">
        <v>66901</v>
      </c>
      <c r="B36" s="1">
        <v>2615047</v>
      </c>
      <c r="C36" s="1" t="s">
        <v>620</v>
      </c>
      <c r="H36" s="1">
        <v>42891.524234500001</v>
      </c>
      <c r="I36" s="1">
        <v>812.71553938</v>
      </c>
      <c r="J36" s="1">
        <v>43009.0371094</v>
      </c>
      <c r="K36" s="1">
        <v>813.01805128000001</v>
      </c>
      <c r="P36" s="1" t="s">
        <v>621</v>
      </c>
      <c r="Q36" s="1">
        <v>2615047</v>
      </c>
      <c r="R36" s="1" t="s">
        <v>620</v>
      </c>
      <c r="S36" s="1" t="s">
        <v>622</v>
      </c>
      <c r="T36" s="1" t="s">
        <v>113</v>
      </c>
      <c r="U36" s="1">
        <v>100</v>
      </c>
      <c r="V36" s="1" t="s">
        <v>623</v>
      </c>
      <c r="X36" s="1" t="s">
        <v>624</v>
      </c>
      <c r="Z36" s="1" t="s">
        <v>625</v>
      </c>
      <c r="AA36" s="1" t="s">
        <v>626</v>
      </c>
      <c r="AB36" s="1" t="s">
        <v>627</v>
      </c>
      <c r="AC36" s="1" t="s">
        <v>118</v>
      </c>
      <c r="AD36" s="1" t="s">
        <v>628</v>
      </c>
      <c r="AE36" s="1" t="s">
        <v>629</v>
      </c>
      <c r="AF36" s="1" t="s">
        <v>630</v>
      </c>
      <c r="AG36" s="1" t="s">
        <v>242</v>
      </c>
      <c r="AH36" s="1" t="s">
        <v>631</v>
      </c>
      <c r="AI36" s="1" t="s">
        <v>632</v>
      </c>
      <c r="AJ36" s="1" t="s">
        <v>633</v>
      </c>
      <c r="AL36" s="1">
        <v>0</v>
      </c>
      <c r="AM36" s="1">
        <v>0</v>
      </c>
      <c r="AN36" s="1" t="s">
        <v>634</v>
      </c>
      <c r="AO36" s="1" t="s">
        <v>265</v>
      </c>
      <c r="AP36" s="1" t="s">
        <v>248</v>
      </c>
      <c r="AQ36" s="1" t="s">
        <v>249</v>
      </c>
      <c r="AR36" s="1" t="s">
        <v>115</v>
      </c>
      <c r="AS36" s="1" t="s">
        <v>116</v>
      </c>
      <c r="AT36" s="1" t="s">
        <v>127</v>
      </c>
      <c r="AU36" s="2" t="s">
        <v>635</v>
      </c>
      <c r="AV36" s="1" t="s">
        <v>208</v>
      </c>
      <c r="AW36" s="1" t="s">
        <v>129</v>
      </c>
      <c r="AZ36" s="1" t="s">
        <v>209</v>
      </c>
      <c r="BC36" s="1" t="s">
        <v>636</v>
      </c>
      <c r="BD36" s="1">
        <v>38918</v>
      </c>
      <c r="BE36" s="1" t="s">
        <v>255</v>
      </c>
      <c r="BF36" s="1">
        <v>0.97719999999999996</v>
      </c>
      <c r="BG36" s="1">
        <v>0</v>
      </c>
      <c r="BH36" s="1">
        <v>42566.83</v>
      </c>
      <c r="BI36" s="1">
        <v>42566.83</v>
      </c>
      <c r="BJ36" s="1">
        <v>4525</v>
      </c>
      <c r="BK36" s="1" t="s">
        <v>637</v>
      </c>
      <c r="BL36" s="1" t="s">
        <v>391</v>
      </c>
      <c r="BM36" s="1" t="s">
        <v>638</v>
      </c>
      <c r="BN36" s="1" t="s">
        <v>639</v>
      </c>
      <c r="BO36" s="1" t="s">
        <v>135</v>
      </c>
      <c r="BP36" s="1" t="s">
        <v>173</v>
      </c>
      <c r="BQ36" s="1">
        <v>2006</v>
      </c>
      <c r="BR36" s="1">
        <v>2006</v>
      </c>
      <c r="BT36" s="1" t="s">
        <v>391</v>
      </c>
      <c r="BW36" s="1">
        <v>1</v>
      </c>
      <c r="BX36" s="1">
        <v>0</v>
      </c>
      <c r="BY36" s="1">
        <v>100</v>
      </c>
      <c r="BZ36" s="1" t="s">
        <v>175</v>
      </c>
      <c r="CA36" s="1">
        <v>39027</v>
      </c>
      <c r="CB36" s="1" t="s">
        <v>139</v>
      </c>
      <c r="CC36" s="1">
        <v>2019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2018</v>
      </c>
      <c r="CP36" s="5">
        <v>0</v>
      </c>
      <c r="CQ36" s="5">
        <v>1130948</v>
      </c>
      <c r="CR36" s="5">
        <v>0</v>
      </c>
      <c r="CS36" s="5">
        <v>1064171</v>
      </c>
      <c r="CT36" s="5">
        <v>0</v>
      </c>
      <c r="CU36" s="5">
        <v>0</v>
      </c>
      <c r="CV36" s="5">
        <v>2195119</v>
      </c>
      <c r="CW36" s="5">
        <v>0</v>
      </c>
      <c r="CX36" s="5">
        <v>2195119</v>
      </c>
      <c r="CY36" s="5">
        <v>0</v>
      </c>
      <c r="CZ36" s="5">
        <v>2195119</v>
      </c>
      <c r="DA36" s="1">
        <v>0</v>
      </c>
      <c r="DB36" s="1">
        <v>0</v>
      </c>
      <c r="DE36" s="1">
        <v>0</v>
      </c>
      <c r="DF36" s="3">
        <v>8.1273820481500003E-2</v>
      </c>
      <c r="DG36" s="4">
        <f t="shared" si="10"/>
        <v>8.317010264034555E-2</v>
      </c>
      <c r="DH36" s="5">
        <f t="shared" si="11"/>
        <v>25.000005873117637</v>
      </c>
      <c r="DI36" s="6">
        <f t="shared" si="12"/>
        <v>88507.211296879163</v>
      </c>
      <c r="DJ36" s="6">
        <f>IF(ISNUMBER(MATCH(B36,'Green Overlap'!A:A,0)),MAX(12,DH36*1.35),MAX(DH36*1.35,3.5))</f>
        <v>33.750007928708811</v>
      </c>
      <c r="DK36" s="7">
        <f t="shared" si="13"/>
        <v>119484.73525078688</v>
      </c>
      <c r="DL36">
        <f>COUNTIF('Impacted Properties'!A:A,Red_A_Coit_to_US_75!B36)</f>
        <v>1</v>
      </c>
      <c r="DM36" s="7">
        <f t="shared" si="5"/>
        <v>67000</v>
      </c>
      <c r="DN36" s="7">
        <f t="shared" si="14"/>
        <v>0</v>
      </c>
    </row>
    <row r="37" spans="1:118" ht="28.8" x14ac:dyDescent="0.3">
      <c r="A37" s="1">
        <v>70335</v>
      </c>
      <c r="B37" s="1">
        <v>2646661</v>
      </c>
      <c r="C37" s="1" t="s">
        <v>640</v>
      </c>
      <c r="H37" s="1">
        <v>1141519.4537500001</v>
      </c>
      <c r="I37" s="1">
        <v>4663.2898424799996</v>
      </c>
      <c r="J37" s="1">
        <v>1142240.4160199999</v>
      </c>
      <c r="K37" s="1">
        <v>4675.0945637300001</v>
      </c>
      <c r="P37" s="1" t="s">
        <v>641</v>
      </c>
      <c r="Q37" s="1">
        <v>2646661</v>
      </c>
      <c r="R37" s="1" t="s">
        <v>640</v>
      </c>
      <c r="S37" s="1" t="s">
        <v>642</v>
      </c>
      <c r="T37" s="1" t="s">
        <v>113</v>
      </c>
      <c r="U37" s="1">
        <v>100</v>
      </c>
      <c r="V37" s="1" t="s">
        <v>643</v>
      </c>
      <c r="W37" s="1" t="s">
        <v>644</v>
      </c>
      <c r="X37" s="1" t="s">
        <v>645</v>
      </c>
      <c r="Z37" s="1" t="s">
        <v>219</v>
      </c>
      <c r="AA37" s="1" t="s">
        <v>116</v>
      </c>
      <c r="AB37" s="1" t="s">
        <v>646</v>
      </c>
      <c r="AC37" s="1" t="s">
        <v>118</v>
      </c>
      <c r="AD37" s="1" t="s">
        <v>647</v>
      </c>
      <c r="AE37" s="1" t="s">
        <v>648</v>
      </c>
      <c r="AF37" s="1" t="s">
        <v>649</v>
      </c>
      <c r="AG37" s="1" t="s">
        <v>242</v>
      </c>
      <c r="AH37" s="1" t="s">
        <v>394</v>
      </c>
      <c r="AI37" s="1" t="s">
        <v>650</v>
      </c>
      <c r="AL37" s="1">
        <v>0</v>
      </c>
      <c r="AM37" s="1">
        <v>0</v>
      </c>
      <c r="AN37" s="1" t="s">
        <v>651</v>
      </c>
      <c r="AP37" s="1" t="s">
        <v>652</v>
      </c>
      <c r="AQ37" s="1" t="s">
        <v>653</v>
      </c>
      <c r="AR37" s="1" t="s">
        <v>115</v>
      </c>
      <c r="AS37" s="1" t="s">
        <v>116</v>
      </c>
      <c r="AT37" s="1" t="s">
        <v>127</v>
      </c>
      <c r="AU37" s="2" t="s">
        <v>654</v>
      </c>
      <c r="AV37" s="1" t="s">
        <v>208</v>
      </c>
      <c r="AW37" s="1" t="s">
        <v>168</v>
      </c>
      <c r="AZ37" s="1" t="s">
        <v>227</v>
      </c>
      <c r="BC37" s="1" t="s">
        <v>655</v>
      </c>
      <c r="BD37" s="1">
        <v>43360</v>
      </c>
      <c r="BE37" s="1" t="s">
        <v>255</v>
      </c>
      <c r="BF37" s="1">
        <v>25.876999999999999</v>
      </c>
      <c r="BG37" s="1">
        <v>25.876999999999999</v>
      </c>
      <c r="BH37" s="1">
        <v>1127202.1200000001</v>
      </c>
      <c r="BI37" s="1">
        <v>1127202.1200000001</v>
      </c>
      <c r="BJ37" s="1">
        <v>398732</v>
      </c>
      <c r="BL37" s="1" t="s">
        <v>656</v>
      </c>
      <c r="BM37" s="1" t="s">
        <v>657</v>
      </c>
      <c r="BN37" s="1" t="s">
        <v>658</v>
      </c>
      <c r="BO37" s="1" t="s">
        <v>135</v>
      </c>
      <c r="BP37" s="1" t="s">
        <v>173</v>
      </c>
      <c r="BQ37" s="1">
        <v>2008</v>
      </c>
      <c r="BR37" s="1">
        <v>2008</v>
      </c>
      <c r="BT37" s="1" t="s">
        <v>656</v>
      </c>
      <c r="BW37" s="1">
        <v>1</v>
      </c>
      <c r="BX37" s="1">
        <v>464</v>
      </c>
      <c r="BY37" s="1">
        <v>100</v>
      </c>
      <c r="BZ37" s="1" t="s">
        <v>175</v>
      </c>
      <c r="CA37" s="1">
        <v>39701</v>
      </c>
      <c r="CB37" s="1" t="s">
        <v>139</v>
      </c>
      <c r="CC37" s="1">
        <v>2019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2018</v>
      </c>
      <c r="CP37" s="5">
        <v>0</v>
      </c>
      <c r="CQ37" s="5">
        <v>47895984</v>
      </c>
      <c r="CR37" s="5">
        <v>0</v>
      </c>
      <c r="CS37" s="5">
        <v>8454016</v>
      </c>
      <c r="CT37" s="5">
        <v>0</v>
      </c>
      <c r="CU37" s="5">
        <v>0</v>
      </c>
      <c r="CV37" s="5">
        <v>56350000</v>
      </c>
      <c r="CW37" s="5">
        <v>0</v>
      </c>
      <c r="CX37" s="5">
        <v>56350000</v>
      </c>
      <c r="CY37" s="5">
        <v>0</v>
      </c>
      <c r="CZ37" s="5">
        <v>56350000</v>
      </c>
      <c r="DA37" s="1">
        <v>0</v>
      </c>
      <c r="DB37" s="1">
        <v>0</v>
      </c>
      <c r="DE37" s="1">
        <v>0</v>
      </c>
      <c r="DF37" s="3">
        <v>1.02777889488E-2</v>
      </c>
      <c r="DG37" s="4">
        <f t="shared" si="10"/>
        <v>3.971785349460911E-4</v>
      </c>
      <c r="DH37" s="5">
        <f t="shared" si="11"/>
        <v>7.5000000887152334</v>
      </c>
      <c r="DI37" s="6">
        <f t="shared" si="12"/>
        <v>3357.7536892908129</v>
      </c>
      <c r="DJ37" s="6">
        <f>IF(ISNUMBER(MATCH(B37,'Green Overlap'!A:A,0)),MAX(12,DH37*1.35),MAX(DH37*1.35,3.5))</f>
        <v>12</v>
      </c>
      <c r="DK37" s="7">
        <f t="shared" si="13"/>
        <v>5372.4058393167361</v>
      </c>
      <c r="DL37">
        <f>COUNTIF('Impacted Properties'!A:A,Red_A_Coit_to_US_75!B37)</f>
        <v>0</v>
      </c>
      <c r="DM37" s="7">
        <f t="shared" si="5"/>
        <v>11000</v>
      </c>
      <c r="DN37" s="7">
        <f t="shared" si="14"/>
        <v>16400</v>
      </c>
    </row>
    <row r="38" spans="1:118" ht="28.8" x14ac:dyDescent="0.3">
      <c r="A38" s="1">
        <v>71753</v>
      </c>
      <c r="B38" s="1">
        <v>2700265</v>
      </c>
      <c r="C38" s="1" t="s">
        <v>659</v>
      </c>
      <c r="H38" s="1">
        <v>4651053.78773</v>
      </c>
      <c r="I38" s="1">
        <v>13339.0604833</v>
      </c>
      <c r="J38" s="1">
        <v>4651053.7792999996</v>
      </c>
      <c r="K38" s="1">
        <v>13339.0604833</v>
      </c>
      <c r="P38" s="1" t="s">
        <v>660</v>
      </c>
      <c r="Q38" s="1">
        <v>2700265</v>
      </c>
      <c r="R38" s="1" t="s">
        <v>659</v>
      </c>
      <c r="S38" s="1" t="s">
        <v>661</v>
      </c>
      <c r="T38" s="1" t="s">
        <v>113</v>
      </c>
      <c r="U38" s="1">
        <v>100</v>
      </c>
      <c r="X38" s="1" t="s">
        <v>495</v>
      </c>
      <c r="Z38" s="1" t="s">
        <v>219</v>
      </c>
      <c r="AA38" s="1" t="s">
        <v>116</v>
      </c>
      <c r="AB38" s="1" t="s">
        <v>496</v>
      </c>
      <c r="AC38" s="1" t="s">
        <v>118</v>
      </c>
      <c r="AD38" s="1" t="s">
        <v>145</v>
      </c>
      <c r="AE38" s="1" t="s">
        <v>146</v>
      </c>
      <c r="AF38" s="1" t="s">
        <v>147</v>
      </c>
      <c r="AH38" s="1" t="s">
        <v>137</v>
      </c>
      <c r="AI38" s="1" t="s">
        <v>662</v>
      </c>
      <c r="AL38" s="1">
        <v>0</v>
      </c>
      <c r="AM38" s="1">
        <v>0</v>
      </c>
      <c r="AP38" s="1" t="s">
        <v>309</v>
      </c>
      <c r="AR38" s="1" t="s">
        <v>115</v>
      </c>
      <c r="AS38" s="1" t="s">
        <v>116</v>
      </c>
      <c r="AT38" s="1" t="s">
        <v>127</v>
      </c>
      <c r="AU38" s="2" t="s">
        <v>544</v>
      </c>
      <c r="AV38" s="1" t="s">
        <v>208</v>
      </c>
      <c r="AW38" s="1" t="s">
        <v>129</v>
      </c>
      <c r="AZ38" s="1" t="s">
        <v>209</v>
      </c>
      <c r="BC38" s="1" t="s">
        <v>663</v>
      </c>
      <c r="BD38" s="1">
        <v>41395</v>
      </c>
      <c r="BE38" s="1" t="s">
        <v>255</v>
      </c>
      <c r="BF38" s="1">
        <v>104.496</v>
      </c>
      <c r="BG38" s="1">
        <v>0</v>
      </c>
      <c r="BH38" s="1">
        <v>4551845.76</v>
      </c>
      <c r="BI38" s="1">
        <v>4551845.76</v>
      </c>
      <c r="BJ38" s="1">
        <v>0</v>
      </c>
      <c r="BK38" s="1" t="s">
        <v>145</v>
      </c>
      <c r="BL38" s="1" t="s">
        <v>214</v>
      </c>
      <c r="BO38" s="1" t="s">
        <v>135</v>
      </c>
      <c r="BP38" s="1" t="s">
        <v>113</v>
      </c>
      <c r="BQ38" s="1">
        <v>0</v>
      </c>
      <c r="BR38" s="1">
        <v>0</v>
      </c>
      <c r="BT38" s="1" t="s">
        <v>155</v>
      </c>
      <c r="BW38" s="1">
        <v>0</v>
      </c>
      <c r="BX38" s="1">
        <v>0</v>
      </c>
      <c r="BY38" s="1">
        <v>0</v>
      </c>
      <c r="BZ38" s="1" t="s">
        <v>175</v>
      </c>
      <c r="CA38" s="1">
        <v>41682</v>
      </c>
      <c r="CB38" s="1" t="s">
        <v>139</v>
      </c>
      <c r="CC38" s="1">
        <v>2019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2018</v>
      </c>
      <c r="CP38" s="5">
        <v>0</v>
      </c>
      <c r="CQ38" s="5">
        <v>0</v>
      </c>
      <c r="CR38" s="5">
        <v>0</v>
      </c>
      <c r="CS38" s="5">
        <v>0</v>
      </c>
      <c r="CT38" s="5">
        <v>15524</v>
      </c>
      <c r="CU38" s="5">
        <v>4179840</v>
      </c>
      <c r="CV38" s="5">
        <v>4179840</v>
      </c>
      <c r="CW38" s="5">
        <v>4164316</v>
      </c>
      <c r="CX38" s="5">
        <v>15524</v>
      </c>
      <c r="CY38" s="5">
        <v>0</v>
      </c>
      <c r="CZ38" s="5">
        <v>15524</v>
      </c>
      <c r="DA38" s="1">
        <v>0</v>
      </c>
      <c r="DB38" s="1">
        <v>0</v>
      </c>
      <c r="DE38" s="1">
        <v>0</v>
      </c>
      <c r="DF38" s="3">
        <v>11.4010087402</v>
      </c>
      <c r="DG38" s="4">
        <f t="shared" si="10"/>
        <v>0.1091047383651049</v>
      </c>
      <c r="DH38" s="5">
        <f t="shared" si="11"/>
        <v>0.91827364554637292</v>
      </c>
      <c r="DI38" s="6">
        <f t="shared" si="12"/>
        <v>456040.34960800008</v>
      </c>
      <c r="DJ38" s="6">
        <f>IF(ISNUMBER(MATCH(B38,'Green Overlap'!A:A,0)),MAX(12,DH38*1.35),MAX(DH38*1.35,3.5))</f>
        <v>3.5</v>
      </c>
      <c r="DK38" s="7">
        <f t="shared" si="13"/>
        <v>1738197.792530892</v>
      </c>
      <c r="DL38">
        <f>COUNTIF('Impacted Properties'!A:A,Red_A_Coit_to_US_75!B38)</f>
        <v>0</v>
      </c>
      <c r="DM38" s="7">
        <f t="shared" si="5"/>
        <v>67000</v>
      </c>
      <c r="DN38" s="7">
        <f t="shared" si="14"/>
        <v>1805200</v>
      </c>
    </row>
    <row r="39" spans="1:118" ht="28.8" x14ac:dyDescent="0.3">
      <c r="A39" s="1">
        <v>72403</v>
      </c>
      <c r="B39" s="1">
        <v>2750970</v>
      </c>
      <c r="C39" s="1" t="s">
        <v>664</v>
      </c>
      <c r="H39" s="1">
        <v>0</v>
      </c>
      <c r="I39" s="1">
        <v>0</v>
      </c>
      <c r="J39" s="1">
        <v>240328.490234</v>
      </c>
      <c r="K39" s="1">
        <v>5046.1242467000002</v>
      </c>
      <c r="P39" s="1" t="s">
        <v>665</v>
      </c>
      <c r="Q39" s="1">
        <v>2750970</v>
      </c>
      <c r="R39" s="1" t="s">
        <v>664</v>
      </c>
      <c r="S39" s="1" t="s">
        <v>217</v>
      </c>
      <c r="T39" s="1" t="s">
        <v>113</v>
      </c>
      <c r="U39" s="1">
        <v>100</v>
      </c>
      <c r="X39" s="1" t="s">
        <v>218</v>
      </c>
      <c r="Z39" s="1" t="s">
        <v>219</v>
      </c>
      <c r="AA39" s="1" t="s">
        <v>116</v>
      </c>
      <c r="AB39" s="1" t="s">
        <v>220</v>
      </c>
      <c r="AC39" s="1" t="s">
        <v>118</v>
      </c>
      <c r="AD39" s="1" t="s">
        <v>221</v>
      </c>
      <c r="AE39" s="1" t="s">
        <v>222</v>
      </c>
      <c r="AF39" s="1" t="s">
        <v>223</v>
      </c>
      <c r="AH39" s="1" t="s">
        <v>666</v>
      </c>
      <c r="AI39" s="1" t="s">
        <v>667</v>
      </c>
      <c r="AL39" s="1">
        <v>0</v>
      </c>
      <c r="AM39" s="1">
        <v>0</v>
      </c>
      <c r="AR39" s="1" t="s">
        <v>115</v>
      </c>
      <c r="AS39" s="1" t="s">
        <v>116</v>
      </c>
      <c r="AT39" s="1" t="s">
        <v>127</v>
      </c>
      <c r="AU39" s="2" t="s">
        <v>226</v>
      </c>
      <c r="AV39" s="1" t="s">
        <v>208</v>
      </c>
      <c r="AW39" s="1" t="s">
        <v>168</v>
      </c>
      <c r="AZ39" s="1" t="s">
        <v>227</v>
      </c>
      <c r="BC39" s="1" t="s">
        <v>228</v>
      </c>
      <c r="BD39" s="1">
        <v>42720</v>
      </c>
      <c r="BE39" s="1" t="s">
        <v>229</v>
      </c>
      <c r="BF39" s="1">
        <v>5.4619999999999997</v>
      </c>
      <c r="BG39" s="1">
        <v>105.492</v>
      </c>
      <c r="BH39" s="1">
        <v>237924.72</v>
      </c>
      <c r="BI39" s="1">
        <v>237924.72</v>
      </c>
      <c r="BJ39" s="1">
        <v>0</v>
      </c>
      <c r="BL39" s="1" t="s">
        <v>194</v>
      </c>
      <c r="BO39" s="1" t="s">
        <v>135</v>
      </c>
      <c r="BP39" s="1" t="s">
        <v>113</v>
      </c>
      <c r="BQ39" s="1">
        <v>0</v>
      </c>
      <c r="BR39" s="1">
        <v>0</v>
      </c>
      <c r="BT39" s="1" t="s">
        <v>194</v>
      </c>
      <c r="BW39" s="1">
        <v>0</v>
      </c>
      <c r="BX39" s="1">
        <v>0</v>
      </c>
      <c r="BY39" s="1">
        <v>0</v>
      </c>
      <c r="BZ39" s="1" t="s">
        <v>175</v>
      </c>
      <c r="CA39" s="1">
        <v>42773</v>
      </c>
      <c r="CB39" s="1" t="s">
        <v>139</v>
      </c>
      <c r="CC39" s="1">
        <v>2019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2018</v>
      </c>
      <c r="CP39" s="5">
        <v>0</v>
      </c>
      <c r="CQ39" s="5">
        <v>0</v>
      </c>
      <c r="CR39" s="5">
        <v>0</v>
      </c>
      <c r="CS39" s="5">
        <v>27310</v>
      </c>
      <c r="CT39" s="5">
        <v>0</v>
      </c>
      <c r="CU39" s="5">
        <v>0</v>
      </c>
      <c r="CV39" s="5">
        <v>27310</v>
      </c>
      <c r="CW39" s="5">
        <v>0</v>
      </c>
      <c r="CX39" s="5">
        <v>27310</v>
      </c>
      <c r="CY39" s="5">
        <v>0</v>
      </c>
      <c r="CZ39" s="5">
        <v>27310</v>
      </c>
      <c r="DA39" s="1">
        <v>0</v>
      </c>
      <c r="DB39" s="1">
        <v>0</v>
      </c>
      <c r="DE39" s="1">
        <v>0</v>
      </c>
      <c r="DF39" s="3">
        <v>1.4286707351900001</v>
      </c>
      <c r="DG39" s="4">
        <f t="shared" si="10"/>
        <v>0.26156549527462469</v>
      </c>
      <c r="DH39" s="5">
        <f t="shared" si="11"/>
        <v>0.1147842056932966</v>
      </c>
      <c r="DI39" s="6">
        <f t="shared" si="12"/>
        <v>7143.3536759500003</v>
      </c>
      <c r="DJ39" s="6">
        <f>IF(ISNUMBER(MATCH(B39,'Green Overlap'!A:A,0)),MAX(12,DH39*1.35),MAX(DH39*1.35,3.5))</f>
        <v>3.5</v>
      </c>
      <c r="DK39" s="7">
        <f t="shared" si="13"/>
        <v>217815.14028706742</v>
      </c>
      <c r="DL39">
        <f>COUNTIF('Impacted Properties'!A:A,Red_A_Coit_to_US_75!B39)</f>
        <v>0</v>
      </c>
      <c r="DM39" s="7">
        <f t="shared" si="5"/>
        <v>11000</v>
      </c>
      <c r="DN39" s="7">
        <f t="shared" si="14"/>
        <v>228900</v>
      </c>
    </row>
    <row r="40" spans="1:118" ht="28.8" x14ac:dyDescent="0.3">
      <c r="A40" s="1">
        <v>85740</v>
      </c>
      <c r="B40" s="1">
        <v>960428</v>
      </c>
      <c r="C40" s="1" t="s">
        <v>668</v>
      </c>
      <c r="H40" s="1">
        <v>49217.060620600001</v>
      </c>
      <c r="I40" s="1">
        <v>906.32808137999996</v>
      </c>
      <c r="J40" s="1">
        <v>49217.0605469</v>
      </c>
      <c r="K40" s="1">
        <v>906.32808137999996</v>
      </c>
      <c r="P40" s="1" t="s">
        <v>669</v>
      </c>
      <c r="Q40" s="1">
        <v>960428</v>
      </c>
      <c r="R40" s="1" t="s">
        <v>668</v>
      </c>
      <c r="S40" s="1" t="s">
        <v>670</v>
      </c>
      <c r="T40" s="1" t="s">
        <v>113</v>
      </c>
      <c r="U40" s="1">
        <v>100</v>
      </c>
      <c r="X40" s="1" t="s">
        <v>671</v>
      </c>
      <c r="Z40" s="1" t="s">
        <v>672</v>
      </c>
      <c r="AA40" s="1" t="s">
        <v>116</v>
      </c>
      <c r="AB40" s="1" t="s">
        <v>673</v>
      </c>
      <c r="AC40" s="1" t="s">
        <v>118</v>
      </c>
      <c r="AD40" s="1" t="s">
        <v>674</v>
      </c>
      <c r="AE40" s="1" t="s">
        <v>675</v>
      </c>
      <c r="AF40" s="1" t="s">
        <v>676</v>
      </c>
      <c r="AH40" s="1" t="s">
        <v>282</v>
      </c>
      <c r="AI40" s="1" t="s">
        <v>677</v>
      </c>
      <c r="AL40" s="1">
        <v>0</v>
      </c>
      <c r="AM40" s="1">
        <v>0</v>
      </c>
      <c r="AN40" s="1" t="s">
        <v>678</v>
      </c>
      <c r="AP40" s="1" t="s">
        <v>125</v>
      </c>
      <c r="AQ40" s="1" t="s">
        <v>126</v>
      </c>
      <c r="AR40" s="1" t="s">
        <v>115</v>
      </c>
      <c r="AS40" s="1" t="s">
        <v>116</v>
      </c>
      <c r="AT40" s="1" t="s">
        <v>127</v>
      </c>
      <c r="AU40" s="2" t="s">
        <v>679</v>
      </c>
      <c r="AW40" s="1" t="s">
        <v>129</v>
      </c>
      <c r="AZ40" s="1" t="s">
        <v>131</v>
      </c>
      <c r="BA40" s="1" t="s">
        <v>680</v>
      </c>
      <c r="BC40" s="1" t="s">
        <v>192</v>
      </c>
      <c r="BD40" s="1">
        <v>29587</v>
      </c>
      <c r="BE40" s="1" t="s">
        <v>681</v>
      </c>
      <c r="BF40" s="1">
        <v>1.153</v>
      </c>
      <c r="BG40" s="1">
        <v>0</v>
      </c>
      <c r="BH40" s="1">
        <v>50225</v>
      </c>
      <c r="BI40" s="1">
        <v>50224.68</v>
      </c>
      <c r="BJ40" s="1">
        <v>2335</v>
      </c>
      <c r="BK40" s="1" t="s">
        <v>674</v>
      </c>
      <c r="BL40" s="1" t="s">
        <v>174</v>
      </c>
      <c r="BM40" s="1" t="s">
        <v>682</v>
      </c>
      <c r="BO40" s="1" t="s">
        <v>135</v>
      </c>
      <c r="BP40" s="1" t="s">
        <v>113</v>
      </c>
      <c r="BQ40" s="1">
        <v>1981</v>
      </c>
      <c r="BR40" s="1">
        <v>1981</v>
      </c>
      <c r="BT40" s="1" t="s">
        <v>174</v>
      </c>
      <c r="BW40" s="1">
        <v>1</v>
      </c>
      <c r="BX40" s="1">
        <v>0</v>
      </c>
      <c r="BY40" s="1">
        <v>100</v>
      </c>
      <c r="BZ40" s="1" t="s">
        <v>175</v>
      </c>
      <c r="CB40" s="1" t="s">
        <v>139</v>
      </c>
      <c r="CC40" s="1">
        <v>2019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2018</v>
      </c>
      <c r="CP40" s="5">
        <v>119659</v>
      </c>
      <c r="CQ40" s="5">
        <v>0</v>
      </c>
      <c r="CR40" s="5">
        <v>86475</v>
      </c>
      <c r="CS40" s="5">
        <v>0</v>
      </c>
      <c r="CT40" s="5">
        <v>0</v>
      </c>
      <c r="CU40" s="5">
        <v>0</v>
      </c>
      <c r="CV40" s="5">
        <v>206134</v>
      </c>
      <c r="CW40" s="5">
        <v>0</v>
      </c>
      <c r="CX40" s="5">
        <v>206134</v>
      </c>
      <c r="CY40" s="5">
        <v>0</v>
      </c>
      <c r="CZ40" s="5">
        <v>206134</v>
      </c>
      <c r="DA40" s="1">
        <v>0</v>
      </c>
      <c r="DB40" s="1">
        <v>0</v>
      </c>
      <c r="DE40" s="1">
        <v>0</v>
      </c>
      <c r="DF40" s="3">
        <v>0.21926964819700001</v>
      </c>
      <c r="DG40" s="4">
        <f t="shared" si="10"/>
        <v>0.19017315541803992</v>
      </c>
      <c r="DH40" s="5">
        <f t="shared" si="11"/>
        <v>1.721763085399449</v>
      </c>
      <c r="DI40" s="6">
        <f t="shared" si="12"/>
        <v>16445.223614775001</v>
      </c>
      <c r="DJ40" s="6">
        <f>IF(ISNUMBER(MATCH(B40,'Green Overlap'!A:A,0)),MAX(12,DH40*1.35),MAX(DH40*1.35,3.5))</f>
        <v>3.5</v>
      </c>
      <c r="DK40" s="7">
        <f t="shared" si="13"/>
        <v>33429.850564114618</v>
      </c>
      <c r="DL40">
        <f>COUNTIF('Impacted Properties'!A:A,Red_A_Coit_to_US_75!B40)</f>
        <v>1</v>
      </c>
      <c r="DM40" s="7">
        <f t="shared" si="5"/>
        <v>67000</v>
      </c>
      <c r="DN40" s="7">
        <f t="shared" si="14"/>
        <v>0</v>
      </c>
    </row>
    <row r="41" spans="1:118" ht="28.8" x14ac:dyDescent="0.3">
      <c r="A41" s="1">
        <v>89849</v>
      </c>
      <c r="B41" s="1">
        <v>966208</v>
      </c>
      <c r="C41" s="1" t="s">
        <v>683</v>
      </c>
      <c r="H41" s="1">
        <v>84617.959331200007</v>
      </c>
      <c r="I41" s="1">
        <v>1242.9196358199999</v>
      </c>
      <c r="J41" s="1">
        <v>83611.1660156</v>
      </c>
      <c r="K41" s="1">
        <v>1236.3697008900001</v>
      </c>
      <c r="P41" s="1" t="s">
        <v>684</v>
      </c>
      <c r="Q41" s="1">
        <v>966208</v>
      </c>
      <c r="R41" s="1" t="s">
        <v>683</v>
      </c>
      <c r="S41" s="1" t="s">
        <v>685</v>
      </c>
      <c r="T41" s="1" t="s">
        <v>113</v>
      </c>
      <c r="U41" s="1">
        <v>100</v>
      </c>
      <c r="X41" s="1" t="s">
        <v>686</v>
      </c>
      <c r="Z41" s="1" t="s">
        <v>687</v>
      </c>
      <c r="AA41" s="1" t="s">
        <v>116</v>
      </c>
      <c r="AB41" s="1" t="s">
        <v>688</v>
      </c>
      <c r="AC41" s="1" t="s">
        <v>118</v>
      </c>
      <c r="AD41" s="1" t="s">
        <v>401</v>
      </c>
      <c r="AE41" s="1" t="s">
        <v>402</v>
      </c>
      <c r="AF41" s="1" t="s">
        <v>403</v>
      </c>
      <c r="AG41" s="1" t="s">
        <v>282</v>
      </c>
      <c r="AH41" s="1" t="s">
        <v>616</v>
      </c>
      <c r="AI41" s="1" t="s">
        <v>689</v>
      </c>
      <c r="AL41" s="1">
        <v>0</v>
      </c>
      <c r="AM41" s="1">
        <v>0</v>
      </c>
      <c r="AN41" s="1" t="s">
        <v>690</v>
      </c>
      <c r="AP41" s="1" t="s">
        <v>691</v>
      </c>
      <c r="AR41" s="1" t="s">
        <v>115</v>
      </c>
      <c r="AS41" s="1" t="s">
        <v>116</v>
      </c>
      <c r="AT41" s="1" t="s">
        <v>127</v>
      </c>
      <c r="AU41" s="2" t="s">
        <v>692</v>
      </c>
      <c r="AV41" s="1" t="s">
        <v>208</v>
      </c>
      <c r="AW41" s="1" t="s">
        <v>168</v>
      </c>
      <c r="AZ41" s="1" t="s">
        <v>227</v>
      </c>
      <c r="BC41" s="1" t="s">
        <v>693</v>
      </c>
      <c r="BD41" s="1">
        <v>43080</v>
      </c>
      <c r="BE41" s="1" t="s">
        <v>255</v>
      </c>
      <c r="BF41" s="1">
        <v>1.9197</v>
      </c>
      <c r="BG41" s="1">
        <v>0</v>
      </c>
      <c r="BH41" s="1">
        <v>83622.13</v>
      </c>
      <c r="BI41" s="1">
        <v>83622.13</v>
      </c>
      <c r="BJ41" s="1">
        <v>2331</v>
      </c>
      <c r="BK41" s="1" t="s">
        <v>409</v>
      </c>
      <c r="BL41" s="1" t="s">
        <v>174</v>
      </c>
      <c r="BM41" s="1" t="s">
        <v>572</v>
      </c>
      <c r="BO41" s="1" t="s">
        <v>135</v>
      </c>
      <c r="BP41" s="1" t="s">
        <v>113</v>
      </c>
      <c r="BQ41" s="1">
        <v>1974</v>
      </c>
      <c r="BR41" s="1">
        <v>1974</v>
      </c>
      <c r="BT41" s="1" t="s">
        <v>174</v>
      </c>
      <c r="BU41" s="1" t="s">
        <v>156</v>
      </c>
      <c r="BV41" s="1" t="s">
        <v>137</v>
      </c>
      <c r="BW41" s="1">
        <v>1</v>
      </c>
      <c r="BX41" s="1">
        <v>0</v>
      </c>
      <c r="BY41" s="1">
        <v>100</v>
      </c>
      <c r="BZ41" s="1" t="s">
        <v>175</v>
      </c>
      <c r="CB41" s="1" t="s">
        <v>139</v>
      </c>
      <c r="CC41" s="1">
        <v>2019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2018</v>
      </c>
      <c r="CP41" s="5">
        <v>30325</v>
      </c>
      <c r="CQ41" s="5">
        <v>0</v>
      </c>
      <c r="CR41" s="5">
        <v>849601</v>
      </c>
      <c r="CS41" s="5">
        <v>0</v>
      </c>
      <c r="CT41" s="5">
        <v>0</v>
      </c>
      <c r="CU41" s="5">
        <v>0</v>
      </c>
      <c r="CV41" s="5">
        <v>879926</v>
      </c>
      <c r="CW41" s="5">
        <v>0</v>
      </c>
      <c r="CX41" s="5">
        <v>879926</v>
      </c>
      <c r="CY41" s="5">
        <v>0</v>
      </c>
      <c r="CZ41" s="5">
        <v>879926</v>
      </c>
      <c r="DA41" s="1">
        <v>0</v>
      </c>
      <c r="DB41" s="1">
        <v>0</v>
      </c>
      <c r="DE41" s="1">
        <v>0</v>
      </c>
      <c r="DF41" s="3">
        <v>0.97998961246600003</v>
      </c>
      <c r="DG41" s="4">
        <f t="shared" si="10"/>
        <v>0.51049103292416687</v>
      </c>
      <c r="DH41" s="5">
        <f t="shared" si="11"/>
        <v>10.160001903802259</v>
      </c>
      <c r="DI41" s="6">
        <f t="shared" si="12"/>
        <v>433713.69206340512</v>
      </c>
      <c r="DJ41" s="6">
        <f>IF(ISNUMBER(MATCH(B41,'Green Overlap'!A:A,0)),MAX(12,DH41*1.35),MAX(DH41*1.35,3.5))</f>
        <v>13.716002570133051</v>
      </c>
      <c r="DK41" s="7">
        <f t="shared" si="13"/>
        <v>585513.48428559687</v>
      </c>
      <c r="DL41">
        <f>COUNTIF('Impacted Properties'!A:A,Red_A_Coit_to_US_75!B41)</f>
        <v>1</v>
      </c>
      <c r="DM41" s="7">
        <f t="shared" si="5"/>
        <v>67000</v>
      </c>
      <c r="DN41" s="7">
        <f t="shared" si="14"/>
        <v>0</v>
      </c>
    </row>
    <row r="42" spans="1:118" ht="28.8" x14ac:dyDescent="0.3">
      <c r="A42" s="1">
        <v>85118</v>
      </c>
      <c r="B42" s="1">
        <v>966477</v>
      </c>
      <c r="C42" s="1" t="s">
        <v>694</v>
      </c>
      <c r="H42" s="1">
        <v>20590.1198348</v>
      </c>
      <c r="I42" s="1">
        <v>1096.43804574</v>
      </c>
      <c r="J42" s="1">
        <v>20590.1113281</v>
      </c>
      <c r="K42" s="1">
        <v>1096.43804574</v>
      </c>
      <c r="P42" s="1" t="s">
        <v>695</v>
      </c>
      <c r="Q42" s="1">
        <v>966477</v>
      </c>
      <c r="R42" s="1" t="s">
        <v>694</v>
      </c>
      <c r="S42" s="1" t="s">
        <v>601</v>
      </c>
      <c r="T42" s="1" t="s">
        <v>113</v>
      </c>
      <c r="U42" s="1">
        <v>100</v>
      </c>
      <c r="X42" s="1" t="s">
        <v>602</v>
      </c>
      <c r="Z42" s="1" t="s">
        <v>219</v>
      </c>
      <c r="AA42" s="1" t="s">
        <v>116</v>
      </c>
      <c r="AB42" s="1" t="s">
        <v>603</v>
      </c>
      <c r="AC42" s="1" t="s">
        <v>118</v>
      </c>
      <c r="AD42" s="1" t="s">
        <v>401</v>
      </c>
      <c r="AE42" s="1" t="s">
        <v>402</v>
      </c>
      <c r="AF42" s="1" t="s">
        <v>403</v>
      </c>
      <c r="AG42" s="1" t="s">
        <v>137</v>
      </c>
      <c r="AH42" s="1" t="s">
        <v>148</v>
      </c>
      <c r="AI42" s="1" t="s">
        <v>696</v>
      </c>
      <c r="AL42" s="1">
        <v>0</v>
      </c>
      <c r="AM42" s="1">
        <v>0</v>
      </c>
      <c r="AR42" s="1" t="s">
        <v>115</v>
      </c>
      <c r="AS42" s="1" t="s">
        <v>116</v>
      </c>
      <c r="AT42" s="1" t="s">
        <v>127</v>
      </c>
      <c r="AU42" s="2" t="s">
        <v>226</v>
      </c>
      <c r="AV42" s="1" t="s">
        <v>208</v>
      </c>
      <c r="AW42" s="1" t="s">
        <v>168</v>
      </c>
      <c r="AZ42" s="1" t="s">
        <v>227</v>
      </c>
      <c r="BA42" s="1" t="s">
        <v>608</v>
      </c>
      <c r="BB42" s="1" t="s">
        <v>609</v>
      </c>
      <c r="BC42" s="1" t="s">
        <v>192</v>
      </c>
      <c r="BD42" s="1">
        <v>36826</v>
      </c>
      <c r="BE42" s="1" t="s">
        <v>255</v>
      </c>
      <c r="BF42" s="1">
        <v>3.0599999999999999E-2</v>
      </c>
      <c r="BG42" s="1">
        <v>0</v>
      </c>
      <c r="BH42" s="1">
        <v>1333</v>
      </c>
      <c r="BI42" s="1">
        <v>1333</v>
      </c>
      <c r="BJ42" s="1">
        <v>0</v>
      </c>
      <c r="BK42" s="1" t="s">
        <v>409</v>
      </c>
      <c r="BL42" s="1" t="s">
        <v>610</v>
      </c>
      <c r="BO42" s="1" t="s">
        <v>135</v>
      </c>
      <c r="BP42" s="1" t="s">
        <v>113</v>
      </c>
      <c r="BQ42" s="1">
        <v>0</v>
      </c>
      <c r="BR42" s="1">
        <v>0</v>
      </c>
      <c r="BT42" s="1" t="s">
        <v>610</v>
      </c>
      <c r="BW42" s="1">
        <v>0</v>
      </c>
      <c r="BX42" s="1">
        <v>0</v>
      </c>
      <c r="BY42" s="1">
        <v>0</v>
      </c>
      <c r="BZ42" s="1" t="s">
        <v>175</v>
      </c>
      <c r="CB42" s="1" t="s">
        <v>139</v>
      </c>
      <c r="CC42" s="1">
        <v>2019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2018</v>
      </c>
      <c r="CP42" s="5">
        <v>0</v>
      </c>
      <c r="CQ42" s="5">
        <v>0</v>
      </c>
      <c r="CR42" s="5">
        <v>0</v>
      </c>
      <c r="CS42" s="5">
        <v>4732</v>
      </c>
      <c r="CT42" s="5">
        <v>0</v>
      </c>
      <c r="CU42" s="5">
        <v>0</v>
      </c>
      <c r="CV42" s="5">
        <v>4732</v>
      </c>
      <c r="CW42" s="5">
        <v>0</v>
      </c>
      <c r="CX42" s="5">
        <v>4732</v>
      </c>
      <c r="CY42" s="5">
        <v>0</v>
      </c>
      <c r="CZ42" s="5">
        <v>4732</v>
      </c>
      <c r="DA42" s="1">
        <v>0</v>
      </c>
      <c r="DB42" s="1">
        <v>0</v>
      </c>
      <c r="DE42" s="1">
        <v>0</v>
      </c>
      <c r="DF42" s="3">
        <v>0.153472332948</v>
      </c>
      <c r="DG42" s="4">
        <f t="shared" si="10"/>
        <v>1</v>
      </c>
      <c r="DH42" s="5">
        <f t="shared" si="11"/>
        <v>3.5498874718679669</v>
      </c>
      <c r="DI42" s="6">
        <f t="shared" si="12"/>
        <v>23731.902343175403</v>
      </c>
      <c r="DJ42" s="6">
        <f>IF(ISNUMBER(MATCH(B42,'Green Overlap'!A:A,0)),MAX(12,DH42*1.35),MAX(DH42*1.35,3.5))</f>
        <v>12</v>
      </c>
      <c r="DK42" s="7">
        <f t="shared" si="13"/>
        <v>80223.057878578562</v>
      </c>
      <c r="DL42">
        <f>COUNTIF('Impacted Properties'!A:A,Red_A_Coit_to_US_75!B42)</f>
        <v>0</v>
      </c>
      <c r="DM42" s="7">
        <f t="shared" si="5"/>
        <v>67000</v>
      </c>
      <c r="DN42" s="7">
        <f t="shared" si="14"/>
        <v>147300</v>
      </c>
    </row>
    <row r="43" spans="1:118" ht="28.8" x14ac:dyDescent="0.3">
      <c r="A43" s="1">
        <v>79773</v>
      </c>
      <c r="B43" s="1">
        <v>1062281</v>
      </c>
      <c r="C43" s="1" t="s">
        <v>697</v>
      </c>
      <c r="H43" s="1">
        <v>753360.54082800006</v>
      </c>
      <c r="I43" s="1">
        <v>4584.9888443</v>
      </c>
      <c r="J43" s="1">
        <v>769755.851563</v>
      </c>
      <c r="K43" s="1">
        <v>4608.06367821</v>
      </c>
      <c r="P43" s="1" t="s">
        <v>698</v>
      </c>
      <c r="Q43" s="1">
        <v>1062281</v>
      </c>
      <c r="R43" s="1" t="s">
        <v>697</v>
      </c>
      <c r="S43" s="1" t="s">
        <v>699</v>
      </c>
      <c r="T43" s="1" t="s">
        <v>113</v>
      </c>
      <c r="U43" s="1">
        <v>100</v>
      </c>
      <c r="X43" s="1" t="s">
        <v>700</v>
      </c>
      <c r="Z43" s="1" t="s">
        <v>701</v>
      </c>
      <c r="AA43" s="1" t="s">
        <v>116</v>
      </c>
      <c r="AB43" s="1" t="s">
        <v>702</v>
      </c>
      <c r="AC43" s="1" t="s">
        <v>118</v>
      </c>
      <c r="AD43" s="1" t="s">
        <v>221</v>
      </c>
      <c r="AE43" s="1" t="s">
        <v>703</v>
      </c>
      <c r="AF43" s="1" t="s">
        <v>223</v>
      </c>
      <c r="AG43" s="1" t="s">
        <v>394</v>
      </c>
      <c r="AH43" s="1" t="s">
        <v>704</v>
      </c>
      <c r="AI43" s="1" t="s">
        <v>705</v>
      </c>
      <c r="AL43" s="1">
        <v>0</v>
      </c>
      <c r="AM43" s="1">
        <v>0</v>
      </c>
      <c r="AR43" s="1" t="s">
        <v>115</v>
      </c>
      <c r="AS43" s="1" t="s">
        <v>116</v>
      </c>
      <c r="AT43" s="1" t="s">
        <v>127</v>
      </c>
      <c r="AU43" s="2" t="s">
        <v>226</v>
      </c>
      <c r="AW43" s="1" t="s">
        <v>168</v>
      </c>
      <c r="AZ43" s="1" t="s">
        <v>170</v>
      </c>
      <c r="BC43" s="1" t="s">
        <v>192</v>
      </c>
      <c r="BE43" s="1" t="s">
        <v>681</v>
      </c>
      <c r="BF43" s="1">
        <v>16.5</v>
      </c>
      <c r="BG43" s="1">
        <v>0</v>
      </c>
      <c r="BH43" s="1">
        <v>718740</v>
      </c>
      <c r="BI43" s="1">
        <v>718740</v>
      </c>
      <c r="BJ43" s="1">
        <v>0</v>
      </c>
      <c r="BK43" s="1" t="s">
        <v>221</v>
      </c>
      <c r="BL43" s="1" t="s">
        <v>214</v>
      </c>
      <c r="BO43" s="1" t="s">
        <v>135</v>
      </c>
      <c r="BP43" s="1" t="s">
        <v>113</v>
      </c>
      <c r="BQ43" s="1">
        <v>0</v>
      </c>
      <c r="BR43" s="1">
        <v>0</v>
      </c>
      <c r="BT43" s="1" t="s">
        <v>155</v>
      </c>
      <c r="BW43" s="1">
        <v>0</v>
      </c>
      <c r="BX43" s="1">
        <v>0</v>
      </c>
      <c r="BY43" s="1">
        <v>0</v>
      </c>
      <c r="BZ43" s="1" t="s">
        <v>175</v>
      </c>
      <c r="CB43" s="1" t="s">
        <v>139</v>
      </c>
      <c r="CC43" s="1">
        <v>2019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2018</v>
      </c>
      <c r="CP43" s="5">
        <v>0</v>
      </c>
      <c r="CQ43" s="5">
        <v>0</v>
      </c>
      <c r="CR43" s="5">
        <v>0</v>
      </c>
      <c r="CS43" s="5">
        <v>0</v>
      </c>
      <c r="CT43" s="5">
        <v>2673</v>
      </c>
      <c r="CU43" s="5">
        <v>330000</v>
      </c>
      <c r="CV43" s="5">
        <v>330000</v>
      </c>
      <c r="CW43" s="5">
        <v>327327</v>
      </c>
      <c r="CX43" s="5">
        <v>2673</v>
      </c>
      <c r="CY43" s="5">
        <v>0</v>
      </c>
      <c r="CZ43" s="5">
        <v>2673</v>
      </c>
      <c r="DA43" s="1">
        <v>0</v>
      </c>
      <c r="DB43" s="1">
        <v>0</v>
      </c>
      <c r="DE43" s="1">
        <v>0</v>
      </c>
      <c r="DF43" s="3">
        <v>4.8675077822899997</v>
      </c>
      <c r="DG43" s="4">
        <f t="shared" si="10"/>
        <v>0.29500047165393939</v>
      </c>
      <c r="DH43" s="5">
        <f t="shared" si="11"/>
        <v>0.4591368227731864</v>
      </c>
      <c r="DI43" s="6">
        <f t="shared" si="12"/>
        <v>97350.155645799998</v>
      </c>
      <c r="DJ43" s="6">
        <f>IF(ISNUMBER(MATCH(B43,'Green Overlap'!A:A,0)),MAX(12,DH43*1.35),MAX(DH43*1.35,3.5))</f>
        <v>3.5</v>
      </c>
      <c r="DK43" s="7">
        <f t="shared" si="13"/>
        <v>742100.23648793343</v>
      </c>
      <c r="DL43">
        <f>COUNTIF('Impacted Properties'!A:A,Red_A_Coit_to_US_75!B43)</f>
        <v>0</v>
      </c>
      <c r="DM43" s="7">
        <f t="shared" si="5"/>
        <v>67000</v>
      </c>
      <c r="DN43" s="7">
        <f t="shared" si="14"/>
        <v>809200</v>
      </c>
    </row>
    <row r="44" spans="1:118" ht="28.8" x14ac:dyDescent="0.3">
      <c r="A44" s="1">
        <v>81941</v>
      </c>
      <c r="B44" s="1">
        <v>1515952</v>
      </c>
      <c r="C44" s="1" t="s">
        <v>706</v>
      </c>
      <c r="H44" s="1">
        <v>180534.67308099999</v>
      </c>
      <c r="I44" s="1">
        <v>1734.7853093000001</v>
      </c>
      <c r="J44" s="1">
        <v>180534.675781</v>
      </c>
      <c r="K44" s="1">
        <v>1734.7853093000001</v>
      </c>
      <c r="P44" s="1" t="s">
        <v>707</v>
      </c>
      <c r="Q44" s="1">
        <v>1515952</v>
      </c>
      <c r="R44" s="1" t="s">
        <v>706</v>
      </c>
      <c r="S44" s="1" t="s">
        <v>452</v>
      </c>
      <c r="T44" s="1" t="s">
        <v>113</v>
      </c>
      <c r="U44" s="1">
        <v>100</v>
      </c>
      <c r="X44" s="1" t="s">
        <v>453</v>
      </c>
      <c r="Z44" s="1" t="s">
        <v>115</v>
      </c>
      <c r="AA44" s="1" t="s">
        <v>116</v>
      </c>
      <c r="AB44" s="1" t="s">
        <v>454</v>
      </c>
      <c r="AC44" s="1" t="s">
        <v>118</v>
      </c>
      <c r="AD44" s="1" t="s">
        <v>132</v>
      </c>
      <c r="AE44" s="1" t="s">
        <v>182</v>
      </c>
      <c r="AF44" s="1" t="s">
        <v>183</v>
      </c>
      <c r="AH44" s="1" t="s">
        <v>708</v>
      </c>
      <c r="AI44" s="1" t="s">
        <v>709</v>
      </c>
      <c r="AL44" s="1">
        <v>0</v>
      </c>
      <c r="AM44" s="1">
        <v>0</v>
      </c>
      <c r="AP44" s="1" t="s">
        <v>309</v>
      </c>
      <c r="AR44" s="1" t="s">
        <v>115</v>
      </c>
      <c r="AS44" s="1" t="s">
        <v>116</v>
      </c>
      <c r="AT44" s="1" t="s">
        <v>127</v>
      </c>
      <c r="AU44" s="2" t="s">
        <v>544</v>
      </c>
      <c r="AW44" s="1" t="s">
        <v>129</v>
      </c>
      <c r="AZ44" s="1" t="s">
        <v>131</v>
      </c>
      <c r="BA44" s="1" t="s">
        <v>710</v>
      </c>
      <c r="BB44" s="1" t="s">
        <v>711</v>
      </c>
      <c r="BC44" s="1" t="s">
        <v>192</v>
      </c>
      <c r="BD44" s="1">
        <v>35804</v>
      </c>
      <c r="BE44" s="1" t="s">
        <v>193</v>
      </c>
      <c r="BF44" s="1">
        <v>5</v>
      </c>
      <c r="BG44" s="1">
        <v>0</v>
      </c>
      <c r="BH44" s="1">
        <v>217800</v>
      </c>
      <c r="BI44" s="1">
        <v>217800</v>
      </c>
      <c r="BJ44" s="1">
        <v>0</v>
      </c>
      <c r="BK44" s="1" t="s">
        <v>132</v>
      </c>
      <c r="BL44" s="1" t="s">
        <v>214</v>
      </c>
      <c r="BO44" s="1" t="s">
        <v>135</v>
      </c>
      <c r="BP44" s="1" t="s">
        <v>113</v>
      </c>
      <c r="BQ44" s="1">
        <v>0</v>
      </c>
      <c r="BR44" s="1">
        <v>0</v>
      </c>
      <c r="BT44" s="1" t="s">
        <v>136</v>
      </c>
      <c r="BW44" s="1">
        <v>0</v>
      </c>
      <c r="BX44" s="1">
        <v>0</v>
      </c>
      <c r="BY44" s="1">
        <v>0</v>
      </c>
      <c r="BZ44" s="1" t="s">
        <v>175</v>
      </c>
      <c r="CA44" s="1">
        <v>30317</v>
      </c>
      <c r="CB44" s="1" t="s">
        <v>139</v>
      </c>
      <c r="CC44" s="1">
        <v>2019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2018</v>
      </c>
      <c r="CP44" s="5">
        <v>0</v>
      </c>
      <c r="CQ44" s="5">
        <v>0</v>
      </c>
      <c r="CR44" s="5">
        <v>0</v>
      </c>
      <c r="CS44" s="5">
        <v>0</v>
      </c>
      <c r="CT44" s="5">
        <v>555</v>
      </c>
      <c r="CU44" s="5">
        <v>225000</v>
      </c>
      <c r="CV44" s="5">
        <v>225000</v>
      </c>
      <c r="CW44" s="5">
        <v>224445</v>
      </c>
      <c r="CX44" s="5">
        <v>555</v>
      </c>
      <c r="CY44" s="5">
        <v>0</v>
      </c>
      <c r="CZ44" s="5">
        <v>555</v>
      </c>
      <c r="DA44" s="1">
        <v>0</v>
      </c>
      <c r="DB44" s="1">
        <v>0</v>
      </c>
      <c r="DE44" s="1">
        <v>0</v>
      </c>
      <c r="DF44" s="3">
        <v>2.3275186217599999</v>
      </c>
      <c r="DG44" s="4">
        <f t="shared" si="10"/>
        <v>0.46550372435199994</v>
      </c>
      <c r="DH44" s="5">
        <f t="shared" si="11"/>
        <v>1.0330578512396693</v>
      </c>
      <c r="DI44" s="6">
        <f t="shared" si="12"/>
        <v>104738.33797919998</v>
      </c>
      <c r="DJ44" s="6">
        <f>IF(ISNUMBER(MATCH(B44,'Green Overlap'!A:A,0)),MAX(12,DH44*1.35),MAX(DH44*1.35,3.5))</f>
        <v>3.5</v>
      </c>
      <c r="DK44" s="7">
        <f t="shared" si="13"/>
        <v>354853.48907352961</v>
      </c>
      <c r="DL44">
        <f>COUNTIF('Impacted Properties'!A:A,Red_A_Coit_to_US_75!B44)</f>
        <v>0</v>
      </c>
      <c r="DM44" s="7">
        <f t="shared" si="5"/>
        <v>67000</v>
      </c>
      <c r="DN44" s="7">
        <f t="shared" si="14"/>
        <v>421900</v>
      </c>
    </row>
    <row r="45" spans="1:118" ht="28.8" x14ac:dyDescent="0.3">
      <c r="A45" s="1">
        <v>90062</v>
      </c>
      <c r="B45" s="1">
        <v>2034601</v>
      </c>
      <c r="C45" s="1" t="s">
        <v>712</v>
      </c>
      <c r="H45" s="1">
        <v>246855.58781699999</v>
      </c>
      <c r="I45" s="1">
        <v>2206.44815965</v>
      </c>
      <c r="J45" s="1">
        <v>245194.761719</v>
      </c>
      <c r="K45" s="1">
        <v>2203.8866905700002</v>
      </c>
      <c r="P45" s="1" t="s">
        <v>713</v>
      </c>
      <c r="Q45" s="1">
        <v>2034601</v>
      </c>
      <c r="R45" s="1" t="s">
        <v>712</v>
      </c>
      <c r="S45" s="1" t="s">
        <v>714</v>
      </c>
      <c r="T45" s="1" t="s">
        <v>113</v>
      </c>
      <c r="U45" s="1">
        <v>100</v>
      </c>
      <c r="X45" s="1" t="s">
        <v>715</v>
      </c>
      <c r="Z45" s="1" t="s">
        <v>115</v>
      </c>
      <c r="AA45" s="1" t="s">
        <v>116</v>
      </c>
      <c r="AB45" s="1" t="s">
        <v>716</v>
      </c>
      <c r="AC45" s="1" t="s">
        <v>118</v>
      </c>
      <c r="AD45" s="1" t="s">
        <v>145</v>
      </c>
      <c r="AE45" s="1" t="s">
        <v>146</v>
      </c>
      <c r="AF45" s="1" t="s">
        <v>147</v>
      </c>
      <c r="AH45" s="1" t="s">
        <v>717</v>
      </c>
      <c r="AI45" s="1" t="s">
        <v>718</v>
      </c>
      <c r="AL45" s="1">
        <v>0</v>
      </c>
      <c r="AM45" s="1">
        <v>0</v>
      </c>
      <c r="AR45" s="1" t="s">
        <v>115</v>
      </c>
      <c r="AS45" s="1" t="s">
        <v>116</v>
      </c>
      <c r="AT45" s="1" t="s">
        <v>127</v>
      </c>
      <c r="AU45" s="2" t="s">
        <v>226</v>
      </c>
      <c r="AW45" s="1" t="s">
        <v>129</v>
      </c>
      <c r="AZ45" s="1" t="s">
        <v>131</v>
      </c>
      <c r="BA45" s="1" t="s">
        <v>719</v>
      </c>
      <c r="BC45" s="1" t="s">
        <v>192</v>
      </c>
      <c r="BD45" s="1">
        <v>36071</v>
      </c>
      <c r="BE45" s="1" t="s">
        <v>229</v>
      </c>
      <c r="BF45" s="1">
        <v>5.0510000000000002</v>
      </c>
      <c r="BG45" s="1">
        <v>0</v>
      </c>
      <c r="BH45" s="1">
        <v>220022</v>
      </c>
      <c r="BI45" s="1">
        <v>220021.56</v>
      </c>
      <c r="BJ45" s="1">
        <v>0</v>
      </c>
      <c r="BK45" s="1" t="s">
        <v>145</v>
      </c>
      <c r="BL45" s="1" t="s">
        <v>214</v>
      </c>
      <c r="BO45" s="1" t="s">
        <v>135</v>
      </c>
      <c r="BP45" s="1" t="s">
        <v>113</v>
      </c>
      <c r="BQ45" s="1">
        <v>0</v>
      </c>
      <c r="BR45" s="1">
        <v>0</v>
      </c>
      <c r="BT45" s="1" t="s">
        <v>136</v>
      </c>
      <c r="BW45" s="1">
        <v>0</v>
      </c>
      <c r="BX45" s="1">
        <v>0</v>
      </c>
      <c r="BY45" s="1">
        <v>0</v>
      </c>
      <c r="BZ45" s="1" t="s">
        <v>175</v>
      </c>
      <c r="CA45" s="1">
        <v>35146</v>
      </c>
      <c r="CB45" s="1" t="s">
        <v>139</v>
      </c>
      <c r="CC45" s="1">
        <v>2019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2018</v>
      </c>
      <c r="CP45" s="5">
        <v>0</v>
      </c>
      <c r="CQ45" s="5">
        <v>0</v>
      </c>
      <c r="CR45" s="5">
        <v>0</v>
      </c>
      <c r="CS45" s="5">
        <v>0</v>
      </c>
      <c r="CT45" s="5">
        <v>495</v>
      </c>
      <c r="CU45" s="5">
        <v>252550</v>
      </c>
      <c r="CV45" s="5">
        <v>252550</v>
      </c>
      <c r="CW45" s="5">
        <v>252055</v>
      </c>
      <c r="CX45" s="5">
        <v>495</v>
      </c>
      <c r="CY45" s="5">
        <v>0</v>
      </c>
      <c r="CZ45" s="5">
        <v>495</v>
      </c>
      <c r="DA45" s="1">
        <v>0</v>
      </c>
      <c r="DB45" s="1">
        <v>0</v>
      </c>
      <c r="DE45" s="1">
        <v>0</v>
      </c>
      <c r="DF45" s="3">
        <v>0.93897855450300005</v>
      </c>
      <c r="DG45" s="4">
        <f t="shared" si="10"/>
        <v>0.18589953563710157</v>
      </c>
      <c r="DH45" s="5">
        <f t="shared" si="11"/>
        <v>1.1478420569329659</v>
      </c>
      <c r="DI45" s="6">
        <f t="shared" si="12"/>
        <v>46948.927725149995</v>
      </c>
      <c r="DJ45" s="6">
        <f>IF(ISNUMBER(MATCH(B45,'Green Overlap'!A:A,0)),MAX(12,DH45*1.35),MAX(DH45*1.35,3.5))</f>
        <v>3.5</v>
      </c>
      <c r="DK45" s="7">
        <f t="shared" si="13"/>
        <v>143156.67041952739</v>
      </c>
      <c r="DL45">
        <f>COUNTIF('Impacted Properties'!A:A,Red_A_Coit_to_US_75!B45)</f>
        <v>0</v>
      </c>
      <c r="DM45" s="7">
        <f t="shared" si="5"/>
        <v>67000</v>
      </c>
      <c r="DN45" s="7">
        <f t="shared" si="14"/>
        <v>210200</v>
      </c>
    </row>
    <row r="46" spans="1:118" x14ac:dyDescent="0.3">
      <c r="A46" s="1">
        <v>77279</v>
      </c>
      <c r="B46" s="1">
        <v>2602282</v>
      </c>
      <c r="C46" s="1" t="s">
        <v>720</v>
      </c>
      <c r="D46" s="1">
        <v>38837</v>
      </c>
      <c r="H46" s="1">
        <v>91098.338071100006</v>
      </c>
      <c r="I46" s="1">
        <v>1257.4936784700001</v>
      </c>
      <c r="J46" s="1">
        <v>91098.3359375</v>
      </c>
      <c r="K46" s="1">
        <v>1257.4936784700001</v>
      </c>
      <c r="P46" s="1" t="s">
        <v>721</v>
      </c>
      <c r="Q46" s="1">
        <v>2602282</v>
      </c>
      <c r="R46" s="1" t="s">
        <v>720</v>
      </c>
      <c r="S46" s="1" t="s">
        <v>493</v>
      </c>
      <c r="T46" s="1" t="s">
        <v>113</v>
      </c>
      <c r="U46" s="1">
        <v>100</v>
      </c>
      <c r="W46" s="1" t="s">
        <v>494</v>
      </c>
      <c r="X46" s="1" t="s">
        <v>495</v>
      </c>
      <c r="Z46" s="1" t="s">
        <v>219</v>
      </c>
      <c r="AA46" s="1" t="s">
        <v>116</v>
      </c>
      <c r="AB46" s="1" t="s">
        <v>496</v>
      </c>
      <c r="AC46" s="1" t="s">
        <v>118</v>
      </c>
      <c r="AD46" s="1" t="s">
        <v>203</v>
      </c>
      <c r="AE46" s="1" t="s">
        <v>204</v>
      </c>
      <c r="AF46" s="1" t="s">
        <v>205</v>
      </c>
      <c r="AH46" s="1" t="s">
        <v>321</v>
      </c>
      <c r="AI46" s="1" t="s">
        <v>722</v>
      </c>
      <c r="AL46" s="1">
        <v>0</v>
      </c>
      <c r="AM46" s="1">
        <v>0</v>
      </c>
      <c r="AV46" s="1" t="s">
        <v>208</v>
      </c>
      <c r="AW46" s="1" t="s">
        <v>129</v>
      </c>
      <c r="AZ46" s="1" t="s">
        <v>209</v>
      </c>
      <c r="BA46" s="1" t="s">
        <v>210</v>
      </c>
      <c r="BB46" s="1" t="s">
        <v>211</v>
      </c>
      <c r="BC46" s="1" t="s">
        <v>212</v>
      </c>
      <c r="BD46" s="1">
        <v>38541</v>
      </c>
      <c r="BE46" s="1" t="s">
        <v>213</v>
      </c>
      <c r="BF46" s="1">
        <v>1.919</v>
      </c>
      <c r="BG46" s="1">
        <v>0</v>
      </c>
      <c r="BH46" s="1">
        <v>83591.64</v>
      </c>
      <c r="BI46" s="1">
        <v>83591.64</v>
      </c>
      <c r="BJ46" s="1">
        <v>0</v>
      </c>
      <c r="BK46" s="1" t="s">
        <v>203</v>
      </c>
      <c r="BL46" s="1" t="s">
        <v>214</v>
      </c>
      <c r="BO46" s="1" t="s">
        <v>135</v>
      </c>
      <c r="BP46" s="1" t="s">
        <v>113</v>
      </c>
      <c r="BQ46" s="1">
        <v>0</v>
      </c>
      <c r="BR46" s="1">
        <v>0</v>
      </c>
      <c r="BT46" s="1" t="s">
        <v>136</v>
      </c>
      <c r="BW46" s="1">
        <v>0</v>
      </c>
      <c r="BX46" s="1">
        <v>0</v>
      </c>
      <c r="BY46" s="1">
        <v>0</v>
      </c>
      <c r="BZ46" s="1" t="s">
        <v>175</v>
      </c>
      <c r="CA46" s="1">
        <v>38819</v>
      </c>
      <c r="CB46" s="1" t="s">
        <v>139</v>
      </c>
      <c r="CC46" s="1">
        <v>2019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2018</v>
      </c>
      <c r="CP46" s="5">
        <v>0</v>
      </c>
      <c r="CQ46" s="5">
        <v>0</v>
      </c>
      <c r="CR46" s="5">
        <v>0</v>
      </c>
      <c r="CS46" s="5">
        <v>0</v>
      </c>
      <c r="CT46" s="5">
        <v>213</v>
      </c>
      <c r="CU46" s="5">
        <v>125387</v>
      </c>
      <c r="CV46" s="5">
        <v>125387</v>
      </c>
      <c r="CW46" s="5">
        <v>125174</v>
      </c>
      <c r="CX46" s="5">
        <v>213</v>
      </c>
      <c r="CY46" s="5">
        <v>0</v>
      </c>
      <c r="CZ46" s="5">
        <v>213</v>
      </c>
      <c r="DA46" s="1">
        <v>2006</v>
      </c>
      <c r="DB46" s="1">
        <v>963568</v>
      </c>
      <c r="DD46" s="1" t="s">
        <v>321</v>
      </c>
      <c r="DE46" s="1">
        <v>6.1</v>
      </c>
      <c r="DF46" s="3">
        <v>1.7383576138700001</v>
      </c>
      <c r="DG46" s="4">
        <f t="shared" si="10"/>
        <v>0.90586639597186047</v>
      </c>
      <c r="DH46" s="5">
        <f t="shared" si="11"/>
        <v>1.4999944970573613</v>
      </c>
      <c r="DI46" s="6">
        <f t="shared" si="12"/>
        <v>113583.86979172367</v>
      </c>
      <c r="DJ46" s="6">
        <f>IF(ISNUMBER(MATCH(B46,'Green Overlap'!A:A,0)),MAX(12,DH46*1.35),MAX(DH46*1.35,3.5))</f>
        <v>3.5</v>
      </c>
      <c r="DK46" s="7">
        <f t="shared" si="13"/>
        <v>265030.00181062019</v>
      </c>
      <c r="DL46">
        <f>COUNTIF('Impacted Properties'!A:A,Red_A_Coit_to_US_75!B46)</f>
        <v>0</v>
      </c>
      <c r="DM46" s="7">
        <f t="shared" si="5"/>
        <v>67000</v>
      </c>
      <c r="DN46" s="7">
        <f t="shared" si="14"/>
        <v>332100</v>
      </c>
    </row>
    <row r="47" spans="1:118" ht="28.8" x14ac:dyDescent="0.3">
      <c r="A47" s="1">
        <v>78168</v>
      </c>
      <c r="B47" s="1">
        <v>2631154</v>
      </c>
      <c r="C47" s="1" t="s">
        <v>723</v>
      </c>
      <c r="D47" s="1" t="s">
        <v>724</v>
      </c>
      <c r="H47" s="1">
        <v>29783.8786688</v>
      </c>
      <c r="I47" s="1">
        <v>747.76102934999994</v>
      </c>
      <c r="J47" s="1">
        <v>29783.875</v>
      </c>
      <c r="K47" s="1">
        <v>747.76009767000005</v>
      </c>
      <c r="P47" s="1" t="s">
        <v>725</v>
      </c>
      <c r="Q47" s="1">
        <v>2631154</v>
      </c>
      <c r="R47" s="1" t="s">
        <v>723</v>
      </c>
      <c r="S47" s="1" t="s">
        <v>726</v>
      </c>
      <c r="T47" s="1" t="s">
        <v>113</v>
      </c>
      <c r="U47" s="1">
        <v>100</v>
      </c>
      <c r="W47" s="1" t="s">
        <v>727</v>
      </c>
      <c r="X47" s="1" t="s">
        <v>728</v>
      </c>
      <c r="Z47" s="1" t="s">
        <v>399</v>
      </c>
      <c r="AA47" s="1" t="s">
        <v>116</v>
      </c>
      <c r="AB47" s="1" t="s">
        <v>729</v>
      </c>
      <c r="AC47" s="1" t="s">
        <v>118</v>
      </c>
      <c r="AD47" s="1" t="s">
        <v>730</v>
      </c>
      <c r="AE47" s="1" t="s">
        <v>731</v>
      </c>
      <c r="AF47" s="1" t="s">
        <v>732</v>
      </c>
      <c r="AG47" s="1" t="s">
        <v>733</v>
      </c>
      <c r="AH47" s="1" t="s">
        <v>734</v>
      </c>
      <c r="AI47" s="1" t="s">
        <v>735</v>
      </c>
      <c r="AJ47" s="1" t="s">
        <v>268</v>
      </c>
      <c r="AL47" s="1">
        <v>0</v>
      </c>
      <c r="AM47" s="1">
        <v>0</v>
      </c>
      <c r="AP47" s="1" t="s">
        <v>736</v>
      </c>
      <c r="AQ47" s="1" t="s">
        <v>737</v>
      </c>
      <c r="AR47" s="1" t="s">
        <v>115</v>
      </c>
      <c r="AS47" s="1" t="s">
        <v>116</v>
      </c>
      <c r="AT47" s="1" t="s">
        <v>127</v>
      </c>
      <c r="AU47" s="2" t="s">
        <v>738</v>
      </c>
      <c r="AV47" s="1" t="s">
        <v>208</v>
      </c>
      <c r="AW47" s="1" t="s">
        <v>129</v>
      </c>
      <c r="AZ47" s="1" t="s">
        <v>209</v>
      </c>
      <c r="BA47" s="1" t="s">
        <v>739</v>
      </c>
      <c r="BB47" s="1" t="s">
        <v>740</v>
      </c>
      <c r="BD47" s="1">
        <v>38541</v>
      </c>
      <c r="BE47" s="1" t="s">
        <v>681</v>
      </c>
      <c r="BF47" s="1">
        <v>0</v>
      </c>
      <c r="BG47" s="1">
        <v>0</v>
      </c>
      <c r="BH47" s="1">
        <v>29948</v>
      </c>
      <c r="BI47" s="1">
        <v>29948</v>
      </c>
      <c r="BJ47" s="1">
        <v>0</v>
      </c>
      <c r="BK47" s="1" t="s">
        <v>270</v>
      </c>
      <c r="BL47" s="1" t="s">
        <v>271</v>
      </c>
      <c r="BO47" s="1" t="s">
        <v>135</v>
      </c>
      <c r="BP47" s="1" t="s">
        <v>113</v>
      </c>
      <c r="BQ47" s="1">
        <v>0</v>
      </c>
      <c r="BR47" s="1">
        <v>0</v>
      </c>
      <c r="BT47" s="1" t="s">
        <v>271</v>
      </c>
      <c r="BW47" s="1">
        <v>0</v>
      </c>
      <c r="BX47" s="1">
        <v>0</v>
      </c>
      <c r="BY47" s="1">
        <v>0</v>
      </c>
      <c r="BZ47" s="1" t="s">
        <v>175</v>
      </c>
      <c r="CA47" s="1">
        <v>39373</v>
      </c>
      <c r="CB47" s="1" t="s">
        <v>139</v>
      </c>
      <c r="CC47" s="1">
        <v>2019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2018</v>
      </c>
      <c r="CP47" s="5">
        <v>0</v>
      </c>
      <c r="CQ47" s="5">
        <v>0</v>
      </c>
      <c r="CR47" s="5">
        <v>0</v>
      </c>
      <c r="CS47" s="5">
        <v>1000</v>
      </c>
      <c r="CT47" s="5">
        <v>0</v>
      </c>
      <c r="CU47" s="5">
        <v>0</v>
      </c>
      <c r="CV47" s="5">
        <v>1000</v>
      </c>
      <c r="CW47" s="5">
        <v>0</v>
      </c>
      <c r="CX47" s="5">
        <v>1000</v>
      </c>
      <c r="CY47" s="5">
        <v>0</v>
      </c>
      <c r="CZ47" s="5">
        <v>1000</v>
      </c>
      <c r="DA47" s="1">
        <v>0</v>
      </c>
      <c r="DB47" s="1">
        <v>0</v>
      </c>
      <c r="DE47" s="1">
        <v>0</v>
      </c>
      <c r="DF47" s="3">
        <v>0.22096211657299999</v>
      </c>
      <c r="DG47" s="4">
        <f t="shared" si="10"/>
        <v>0.32139407632963402</v>
      </c>
      <c r="DH47" s="5">
        <f t="shared" si="11"/>
        <v>3.3391211433150797E-2</v>
      </c>
      <c r="DI47" s="6">
        <f t="shared" si="12"/>
        <v>321.39407632963406</v>
      </c>
      <c r="DJ47" s="6">
        <f>IF(ISNUMBER(MATCH(B47,'Green Overlap'!A:A,0)),MAX(12,DH47*1.35),MAX(DH47*1.35,3.5))</f>
        <v>12</v>
      </c>
      <c r="DK47" s="7">
        <f t="shared" si="13"/>
        <v>115501.31757503856</v>
      </c>
      <c r="DL47">
        <f>COUNTIF('Impacted Properties'!A:A,Red_A_Coit_to_US_75!B47)</f>
        <v>0</v>
      </c>
      <c r="DM47" s="7">
        <f t="shared" si="5"/>
        <v>11000</v>
      </c>
      <c r="DN47" s="7">
        <f t="shared" si="14"/>
        <v>126600</v>
      </c>
    </row>
    <row r="48" spans="1:118" ht="28.8" x14ac:dyDescent="0.3">
      <c r="A48" s="1">
        <v>90245</v>
      </c>
      <c r="B48" s="1">
        <v>2680177</v>
      </c>
      <c r="C48" s="1" t="s">
        <v>741</v>
      </c>
      <c r="D48" s="1">
        <v>39166</v>
      </c>
      <c r="H48" s="1">
        <v>994973.94787399995</v>
      </c>
      <c r="I48" s="1">
        <v>4187.0822520600004</v>
      </c>
      <c r="J48" s="1">
        <v>679980.50585900003</v>
      </c>
      <c r="K48" s="1">
        <v>3370.0292493400002</v>
      </c>
      <c r="P48" s="1" t="s">
        <v>742</v>
      </c>
      <c r="Q48" s="1">
        <v>2680177</v>
      </c>
      <c r="R48" s="1" t="s">
        <v>741</v>
      </c>
      <c r="S48" s="1" t="s">
        <v>743</v>
      </c>
      <c r="T48" s="1" t="s">
        <v>113</v>
      </c>
      <c r="U48" s="1">
        <v>100</v>
      </c>
      <c r="X48" s="1" t="s">
        <v>744</v>
      </c>
      <c r="Z48" s="1" t="s">
        <v>399</v>
      </c>
      <c r="AA48" s="1" t="s">
        <v>116</v>
      </c>
      <c r="AB48" s="1" t="s">
        <v>745</v>
      </c>
      <c r="AC48" s="1" t="s">
        <v>118</v>
      </c>
      <c r="AD48" s="1" t="s">
        <v>746</v>
      </c>
      <c r="AE48" s="1" t="s">
        <v>747</v>
      </c>
      <c r="AF48" s="1" t="s">
        <v>748</v>
      </c>
      <c r="AH48" s="1" t="s">
        <v>394</v>
      </c>
      <c r="AI48" s="1" t="s">
        <v>749</v>
      </c>
      <c r="AL48" s="1">
        <v>0</v>
      </c>
      <c r="AM48" s="1">
        <v>0</v>
      </c>
      <c r="AO48" s="1" t="s">
        <v>265</v>
      </c>
      <c r="AP48" s="1" t="s">
        <v>530</v>
      </c>
      <c r="AS48" s="1" t="s">
        <v>116</v>
      </c>
      <c r="AU48" s="2" t="s">
        <v>750</v>
      </c>
      <c r="AV48" s="1" t="s">
        <v>252</v>
      </c>
      <c r="AW48" s="1" t="s">
        <v>129</v>
      </c>
      <c r="AZ48" s="1" t="s">
        <v>253</v>
      </c>
      <c r="BC48" s="1" t="s">
        <v>751</v>
      </c>
      <c r="BD48" s="1">
        <v>41981</v>
      </c>
      <c r="BE48" s="1" t="s">
        <v>255</v>
      </c>
      <c r="BF48" s="1">
        <v>15.145</v>
      </c>
      <c r="BG48" s="1">
        <v>0</v>
      </c>
      <c r="BH48" s="1">
        <v>659716.19999999995</v>
      </c>
      <c r="BI48" s="1">
        <v>659716.19999999995</v>
      </c>
      <c r="BJ48" s="1">
        <v>0</v>
      </c>
      <c r="BK48" s="1" t="s">
        <v>746</v>
      </c>
      <c r="BL48" s="1" t="s">
        <v>214</v>
      </c>
      <c r="BO48" s="1" t="s">
        <v>135</v>
      </c>
      <c r="BP48" s="1" t="s">
        <v>113</v>
      </c>
      <c r="BQ48" s="1">
        <v>0</v>
      </c>
      <c r="BR48" s="1">
        <v>0</v>
      </c>
      <c r="BT48" s="1" t="s">
        <v>155</v>
      </c>
      <c r="BW48" s="1">
        <v>0</v>
      </c>
      <c r="BX48" s="1">
        <v>0</v>
      </c>
      <c r="BY48" s="1">
        <v>0</v>
      </c>
      <c r="BZ48" s="1" t="s">
        <v>175</v>
      </c>
      <c r="CA48" s="1">
        <v>41122</v>
      </c>
      <c r="CB48" s="1" t="s">
        <v>139</v>
      </c>
      <c r="CC48" s="1">
        <v>2019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2018</v>
      </c>
      <c r="CP48" s="5">
        <v>0</v>
      </c>
      <c r="CQ48" s="5">
        <v>0</v>
      </c>
      <c r="CR48" s="5">
        <v>0</v>
      </c>
      <c r="CS48" s="5">
        <v>217800</v>
      </c>
      <c r="CT48" s="5">
        <v>2291</v>
      </c>
      <c r="CU48" s="5">
        <v>3080781</v>
      </c>
      <c r="CV48" s="5">
        <v>3298581</v>
      </c>
      <c r="CW48" s="5">
        <v>3078490</v>
      </c>
      <c r="CX48" s="5">
        <v>220091</v>
      </c>
      <c r="CY48" s="5">
        <v>0</v>
      </c>
      <c r="CZ48" s="5">
        <v>220091</v>
      </c>
      <c r="DA48" s="1">
        <v>2013</v>
      </c>
      <c r="DB48" s="1">
        <v>2671488</v>
      </c>
      <c r="DD48" s="1" t="s">
        <v>394</v>
      </c>
      <c r="DE48" s="1">
        <v>48.951300000000003</v>
      </c>
      <c r="DF48" s="3">
        <v>2.22784685349</v>
      </c>
      <c r="DG48" s="4">
        <f t="shared" si="10"/>
        <v>0.14710114582304393</v>
      </c>
      <c r="DH48" s="5">
        <f t="shared" si="11"/>
        <v>5</v>
      </c>
      <c r="DI48" s="6">
        <f t="shared" si="12"/>
        <v>485225.04469012201</v>
      </c>
      <c r="DJ48" s="6">
        <f>IF(ISNUMBER(MATCH(B48,'Green Overlap'!A:A,0)),MAX(12,DH48*1.35),MAX(DH48*1.35,3.5))</f>
        <v>12</v>
      </c>
      <c r="DK48" s="7">
        <f t="shared" si="13"/>
        <v>1164540.1072562928</v>
      </c>
      <c r="DL48">
        <f>COUNTIF('Impacted Properties'!A:A,Red_A_Coit_to_US_75!B48)</f>
        <v>0</v>
      </c>
      <c r="DM48" s="7">
        <f t="shared" si="5"/>
        <v>67000</v>
      </c>
      <c r="DN48" s="7">
        <f t="shared" si="14"/>
        <v>1231600</v>
      </c>
    </row>
    <row r="49" spans="1:118" ht="28.8" x14ac:dyDescent="0.3">
      <c r="A49" s="1">
        <v>79838</v>
      </c>
      <c r="B49" s="1">
        <v>2706471</v>
      </c>
      <c r="C49" s="1" t="s">
        <v>752</v>
      </c>
      <c r="H49" s="1">
        <v>233161.546718</v>
      </c>
      <c r="I49" s="1">
        <v>3541.2428433199998</v>
      </c>
      <c r="J49" s="1">
        <v>233161.435547</v>
      </c>
      <c r="K49" s="1">
        <v>3541.24057305</v>
      </c>
      <c r="P49" s="1" t="s">
        <v>753</v>
      </c>
      <c r="Q49" s="1">
        <v>2706471</v>
      </c>
      <c r="R49" s="1" t="s">
        <v>752</v>
      </c>
      <c r="S49" s="1" t="s">
        <v>754</v>
      </c>
      <c r="T49" s="1" t="s">
        <v>113</v>
      </c>
      <c r="U49" s="1">
        <v>100</v>
      </c>
      <c r="W49" s="1" t="s">
        <v>755</v>
      </c>
      <c r="X49" s="1" t="s">
        <v>756</v>
      </c>
      <c r="Z49" s="1" t="s">
        <v>290</v>
      </c>
      <c r="AA49" s="1" t="s">
        <v>116</v>
      </c>
      <c r="AB49" s="1" t="s">
        <v>757</v>
      </c>
      <c r="AC49" s="1" t="s">
        <v>118</v>
      </c>
      <c r="AD49" s="1" t="s">
        <v>758</v>
      </c>
      <c r="AE49" s="1" t="s">
        <v>759</v>
      </c>
      <c r="AF49" s="1" t="s">
        <v>760</v>
      </c>
      <c r="AG49" s="1" t="s">
        <v>242</v>
      </c>
      <c r="AH49" s="1" t="s">
        <v>761</v>
      </c>
      <c r="AI49" s="1" t="s">
        <v>762</v>
      </c>
      <c r="AJ49" s="1" t="s">
        <v>763</v>
      </c>
      <c r="AL49" s="1">
        <v>0</v>
      </c>
      <c r="AM49" s="1">
        <v>0</v>
      </c>
      <c r="AR49" s="1" t="s">
        <v>115</v>
      </c>
      <c r="AS49" s="1" t="s">
        <v>116</v>
      </c>
      <c r="AT49" s="1" t="s">
        <v>127</v>
      </c>
      <c r="AU49" s="2" t="s">
        <v>226</v>
      </c>
      <c r="AV49" s="1" t="s">
        <v>208</v>
      </c>
      <c r="AW49" s="1" t="s">
        <v>129</v>
      </c>
      <c r="AZ49" s="1" t="s">
        <v>209</v>
      </c>
      <c r="BA49" s="1" t="s">
        <v>764</v>
      </c>
      <c r="BB49" s="1" t="s">
        <v>765</v>
      </c>
      <c r="BC49" s="1" t="s">
        <v>766</v>
      </c>
      <c r="BD49" s="1">
        <v>41852</v>
      </c>
      <c r="BE49" s="1" t="s">
        <v>372</v>
      </c>
      <c r="BF49" s="1">
        <v>0</v>
      </c>
      <c r="BG49" s="1">
        <v>0</v>
      </c>
      <c r="BH49" s="1">
        <v>227150</v>
      </c>
      <c r="BI49" s="1">
        <v>227150</v>
      </c>
      <c r="BJ49" s="1">
        <v>0</v>
      </c>
      <c r="BK49" s="1" t="s">
        <v>270</v>
      </c>
      <c r="BL49" s="1" t="s">
        <v>271</v>
      </c>
      <c r="BO49" s="1" t="s">
        <v>135</v>
      </c>
      <c r="BP49" s="1" t="s">
        <v>113</v>
      </c>
      <c r="BQ49" s="1">
        <v>0</v>
      </c>
      <c r="BR49" s="1">
        <v>0</v>
      </c>
      <c r="BT49" s="1" t="s">
        <v>271</v>
      </c>
      <c r="BW49" s="1">
        <v>0</v>
      </c>
      <c r="BX49" s="1">
        <v>0</v>
      </c>
      <c r="BY49" s="1">
        <v>0</v>
      </c>
      <c r="BZ49" s="1" t="s">
        <v>175</v>
      </c>
      <c r="CA49" s="1">
        <v>41869</v>
      </c>
      <c r="CB49" s="1" t="s">
        <v>139</v>
      </c>
      <c r="CC49" s="1">
        <v>2019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2018</v>
      </c>
      <c r="CP49" s="5">
        <v>0</v>
      </c>
      <c r="CQ49" s="5">
        <v>0</v>
      </c>
      <c r="CR49" s="5">
        <v>0</v>
      </c>
      <c r="CS49" s="5">
        <v>1000</v>
      </c>
      <c r="CT49" s="5">
        <v>0</v>
      </c>
      <c r="CU49" s="5">
        <v>0</v>
      </c>
      <c r="CV49" s="5">
        <v>1000</v>
      </c>
      <c r="CW49" s="5">
        <v>0</v>
      </c>
      <c r="CX49" s="5">
        <v>1000</v>
      </c>
      <c r="CY49" s="5">
        <v>0</v>
      </c>
      <c r="CZ49" s="5">
        <v>1000</v>
      </c>
      <c r="DA49" s="1">
        <v>0</v>
      </c>
      <c r="DB49" s="1">
        <v>0</v>
      </c>
      <c r="DE49" s="1">
        <v>0</v>
      </c>
      <c r="DF49" s="3">
        <v>0.119810018564</v>
      </c>
      <c r="DG49" s="4">
        <f t="shared" si="10"/>
        <v>2.2975674262152058E-2</v>
      </c>
      <c r="DH49" s="5">
        <f t="shared" si="11"/>
        <v>4.4023772837332156E-3</v>
      </c>
      <c r="DI49" s="6">
        <f t="shared" si="12"/>
        <v>22.975674262152058</v>
      </c>
      <c r="DJ49" s="6">
        <f>IF(ISNUMBER(MATCH(B49,'Green Overlap'!A:A,0)),MAX(12,DH49*1.35),MAX(DH49*1.35,3.5))</f>
        <v>12</v>
      </c>
      <c r="DK49" s="7">
        <f t="shared" si="13"/>
        <v>62627.092903774086</v>
      </c>
      <c r="DL49">
        <f>COUNTIF('Impacted Properties'!A:A,Red_A_Coit_to_US_75!B49)</f>
        <v>0</v>
      </c>
      <c r="DM49" s="7">
        <f t="shared" si="5"/>
        <v>11000</v>
      </c>
      <c r="DN49" s="7">
        <f t="shared" si="14"/>
        <v>73700</v>
      </c>
    </row>
    <row r="50" spans="1:118" ht="28.8" x14ac:dyDescent="0.3">
      <c r="A50" s="1">
        <v>93883</v>
      </c>
      <c r="B50" s="1">
        <v>965977</v>
      </c>
      <c r="C50" s="1" t="s">
        <v>767</v>
      </c>
      <c r="H50" s="1">
        <v>9999.7542558299992</v>
      </c>
      <c r="I50" s="1">
        <v>399.99995618000003</v>
      </c>
      <c r="J50" s="1">
        <v>9999.7558593800004</v>
      </c>
      <c r="K50" s="1">
        <v>399.99995618000003</v>
      </c>
      <c r="N50" s="1" t="s">
        <v>302</v>
      </c>
      <c r="O50" s="1">
        <v>43343</v>
      </c>
      <c r="P50" s="1" t="s">
        <v>768</v>
      </c>
      <c r="Q50" s="1">
        <v>965977</v>
      </c>
      <c r="R50" s="1" t="s">
        <v>767</v>
      </c>
      <c r="S50" s="1" t="s">
        <v>160</v>
      </c>
      <c r="T50" s="1" t="s">
        <v>113</v>
      </c>
      <c r="U50" s="1">
        <v>100</v>
      </c>
      <c r="X50" s="1" t="s">
        <v>161</v>
      </c>
      <c r="Z50" s="1" t="s">
        <v>115</v>
      </c>
      <c r="AA50" s="1" t="s">
        <v>116</v>
      </c>
      <c r="AB50" s="1" t="s">
        <v>162</v>
      </c>
      <c r="AC50" s="1" t="s">
        <v>118</v>
      </c>
      <c r="AD50" s="1" t="s">
        <v>279</v>
      </c>
      <c r="AE50" s="1" t="s">
        <v>280</v>
      </c>
      <c r="AF50" s="1" t="s">
        <v>281</v>
      </c>
      <c r="AH50" s="1" t="s">
        <v>769</v>
      </c>
      <c r="AI50" s="1" t="s">
        <v>770</v>
      </c>
      <c r="AL50" s="1">
        <v>0</v>
      </c>
      <c r="AM50" s="1">
        <v>0</v>
      </c>
      <c r="AO50" s="1" t="s">
        <v>265</v>
      </c>
      <c r="AP50" s="1" t="s">
        <v>248</v>
      </c>
      <c r="AQ50" s="1" t="s">
        <v>249</v>
      </c>
      <c r="AR50" s="1" t="s">
        <v>115</v>
      </c>
      <c r="AS50" s="1" t="s">
        <v>116</v>
      </c>
      <c r="AU50" s="2" t="s">
        <v>771</v>
      </c>
      <c r="AV50" s="1" t="s">
        <v>208</v>
      </c>
      <c r="AW50" s="1" t="s">
        <v>129</v>
      </c>
      <c r="AY50" s="1" t="s">
        <v>169</v>
      </c>
      <c r="AZ50" s="1" t="s">
        <v>209</v>
      </c>
      <c r="BC50" s="1" t="s">
        <v>772</v>
      </c>
      <c r="BD50" s="1">
        <v>40841</v>
      </c>
      <c r="BE50" s="1" t="s">
        <v>441</v>
      </c>
      <c r="BF50" s="1">
        <v>0</v>
      </c>
      <c r="BG50" s="1">
        <v>3619.6673999999998</v>
      </c>
      <c r="BH50" s="1">
        <v>10019</v>
      </c>
      <c r="BI50" s="1">
        <v>10019</v>
      </c>
      <c r="BJ50" s="1">
        <v>6608</v>
      </c>
      <c r="BK50" s="1" t="s">
        <v>230</v>
      </c>
      <c r="BL50" s="1" t="s">
        <v>172</v>
      </c>
      <c r="BM50" s="1" t="s">
        <v>773</v>
      </c>
      <c r="BN50" s="1" t="s">
        <v>230</v>
      </c>
      <c r="BO50" s="1" t="s">
        <v>135</v>
      </c>
      <c r="BP50" s="1" t="s">
        <v>173</v>
      </c>
      <c r="BQ50" s="1">
        <v>1980</v>
      </c>
      <c r="BR50" s="1">
        <v>1980</v>
      </c>
      <c r="BT50" s="1" t="s">
        <v>774</v>
      </c>
      <c r="BW50" s="1">
        <v>1</v>
      </c>
      <c r="BX50" s="1">
        <v>0</v>
      </c>
      <c r="BY50" s="1">
        <v>100</v>
      </c>
      <c r="BZ50" s="1" t="s">
        <v>175</v>
      </c>
      <c r="CB50" s="1" t="s">
        <v>139</v>
      </c>
      <c r="CC50" s="1">
        <v>2019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2018</v>
      </c>
      <c r="CP50" s="5">
        <v>0</v>
      </c>
      <c r="CQ50" s="5">
        <v>88355</v>
      </c>
      <c r="CR50" s="5">
        <v>0</v>
      </c>
      <c r="CS50" s="5">
        <v>200380</v>
      </c>
      <c r="CT50" s="5">
        <v>0</v>
      </c>
      <c r="CU50" s="5">
        <v>0</v>
      </c>
      <c r="CV50" s="5">
        <v>288735</v>
      </c>
      <c r="CW50" s="5">
        <v>0</v>
      </c>
      <c r="CX50" s="5">
        <v>288735</v>
      </c>
      <c r="CY50" s="5">
        <v>0</v>
      </c>
      <c r="CZ50" s="5">
        <v>288735</v>
      </c>
      <c r="DA50" s="1">
        <v>0</v>
      </c>
      <c r="DB50" s="1">
        <v>0</v>
      </c>
      <c r="DE50" s="1">
        <v>0</v>
      </c>
      <c r="DF50" s="3">
        <v>0.187971090058</v>
      </c>
      <c r="DG50" s="4">
        <f t="shared" si="10"/>
        <v>0.81724929463284557</v>
      </c>
      <c r="DH50" s="5">
        <f t="shared" si="11"/>
        <v>20</v>
      </c>
      <c r="DI50" s="6">
        <f t="shared" si="12"/>
        <v>163760.41365852961</v>
      </c>
      <c r="DJ50" s="6">
        <f>IF(ISNUMBER(MATCH(B50,'Green Overlap'!A:A,0)),MAX(12,DH50*1.35),MAX(DH50*1.35,3.5))</f>
        <v>27</v>
      </c>
      <c r="DK50" s="7">
        <f t="shared" si="13"/>
        <v>221076.55843901497</v>
      </c>
      <c r="DL50">
        <f>COUNTIF('Impacted Properties'!A:A,Red_A_Coit_to_US_75!B50)</f>
        <v>0</v>
      </c>
      <c r="DM50" s="7">
        <f t="shared" si="5"/>
        <v>67000</v>
      </c>
      <c r="DN50" s="7">
        <f t="shared" si="14"/>
        <v>288100</v>
      </c>
    </row>
    <row r="51" spans="1:118" ht="28.8" x14ac:dyDescent="0.3">
      <c r="A51" s="1">
        <v>95572</v>
      </c>
      <c r="B51" s="1">
        <v>974501</v>
      </c>
      <c r="C51" s="1" t="s">
        <v>775</v>
      </c>
      <c r="D51" s="1">
        <v>39005</v>
      </c>
      <c r="H51" s="1">
        <v>6495079.44465</v>
      </c>
      <c r="I51" s="1">
        <v>11133.576741499999</v>
      </c>
      <c r="J51" s="1">
        <v>6495079.3808599999</v>
      </c>
      <c r="K51" s="1">
        <v>11133.576741499999</v>
      </c>
      <c r="P51" s="1" t="s">
        <v>776</v>
      </c>
      <c r="Q51" s="1">
        <v>974501</v>
      </c>
      <c r="R51" s="1" t="s">
        <v>775</v>
      </c>
      <c r="S51" s="1" t="s">
        <v>777</v>
      </c>
      <c r="T51" s="1" t="s">
        <v>113</v>
      </c>
      <c r="U51" s="1">
        <v>100</v>
      </c>
      <c r="X51" s="1" t="s">
        <v>778</v>
      </c>
      <c r="Z51" s="1" t="s">
        <v>399</v>
      </c>
      <c r="AA51" s="1" t="s">
        <v>116</v>
      </c>
      <c r="AB51" s="1" t="s">
        <v>779</v>
      </c>
      <c r="AC51" s="1" t="s">
        <v>118</v>
      </c>
      <c r="AD51" s="1" t="s">
        <v>780</v>
      </c>
      <c r="AE51" s="1" t="s">
        <v>781</v>
      </c>
      <c r="AF51" s="1" t="s">
        <v>782</v>
      </c>
      <c r="AH51" s="1" t="s">
        <v>616</v>
      </c>
      <c r="AI51" s="1" t="s">
        <v>783</v>
      </c>
      <c r="AL51" s="1">
        <v>0</v>
      </c>
      <c r="AM51" s="1">
        <v>0</v>
      </c>
      <c r="AO51" s="1" t="s">
        <v>265</v>
      </c>
      <c r="AP51" s="1" t="s">
        <v>248</v>
      </c>
      <c r="AQ51" s="1" t="s">
        <v>249</v>
      </c>
      <c r="AR51" s="1" t="s">
        <v>180</v>
      </c>
      <c r="AS51" s="1" t="s">
        <v>116</v>
      </c>
      <c r="AT51" s="1" t="s">
        <v>250</v>
      </c>
      <c r="AU51" s="2" t="s">
        <v>784</v>
      </c>
      <c r="AV51" s="1" t="s">
        <v>252</v>
      </c>
      <c r="AW51" s="1" t="s">
        <v>129</v>
      </c>
      <c r="AZ51" s="1" t="s">
        <v>253</v>
      </c>
      <c r="BA51" s="1" t="s">
        <v>785</v>
      </c>
      <c r="BB51" s="1" t="s">
        <v>786</v>
      </c>
      <c r="BC51" s="1" t="s">
        <v>787</v>
      </c>
      <c r="BD51" s="1">
        <v>38343</v>
      </c>
      <c r="BE51" s="1" t="s">
        <v>255</v>
      </c>
      <c r="BF51" s="1">
        <v>146.60900000000001</v>
      </c>
      <c r="BG51" s="1">
        <v>0</v>
      </c>
      <c r="BH51" s="1">
        <v>6386288.04</v>
      </c>
      <c r="BI51" s="1">
        <v>6386288.04</v>
      </c>
      <c r="BJ51" s="1">
        <v>0</v>
      </c>
      <c r="BK51" s="1" t="s">
        <v>780</v>
      </c>
      <c r="BL51" s="1" t="s">
        <v>214</v>
      </c>
      <c r="BO51" s="1" t="s">
        <v>135</v>
      </c>
      <c r="BP51" s="1" t="s">
        <v>113</v>
      </c>
      <c r="BQ51" s="1">
        <v>0</v>
      </c>
      <c r="BR51" s="1">
        <v>0</v>
      </c>
      <c r="BT51" s="1" t="s">
        <v>136</v>
      </c>
      <c r="BW51" s="1">
        <v>0</v>
      </c>
      <c r="BX51" s="1">
        <v>0</v>
      </c>
      <c r="BY51" s="1">
        <v>0</v>
      </c>
      <c r="BZ51" s="1" t="s">
        <v>175</v>
      </c>
      <c r="CB51" s="1" t="s">
        <v>139</v>
      </c>
      <c r="CC51" s="1">
        <v>2019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2018</v>
      </c>
      <c r="CP51" s="5">
        <v>0</v>
      </c>
      <c r="CQ51" s="5">
        <v>0</v>
      </c>
      <c r="CR51" s="5">
        <v>0</v>
      </c>
      <c r="CS51" s="5">
        <v>0</v>
      </c>
      <c r="CT51" s="5">
        <v>16274</v>
      </c>
      <c r="CU51" s="5">
        <v>10262630</v>
      </c>
      <c r="CV51" s="5">
        <v>10262630</v>
      </c>
      <c r="CW51" s="5">
        <v>10246356</v>
      </c>
      <c r="CX51" s="5">
        <v>16274</v>
      </c>
      <c r="CY51" s="5">
        <v>0</v>
      </c>
      <c r="CZ51" s="5">
        <v>16274</v>
      </c>
      <c r="DA51" s="1">
        <v>0</v>
      </c>
      <c r="DB51" s="1">
        <v>0</v>
      </c>
      <c r="DE51" s="1">
        <v>0</v>
      </c>
      <c r="DF51" s="3">
        <v>11.3634667851</v>
      </c>
      <c r="DG51" s="4">
        <f t="shared" si="10"/>
        <v>7.7508657620609919E-2</v>
      </c>
      <c r="DH51" s="5">
        <f t="shared" si="11"/>
        <v>1.6069788797061524</v>
      </c>
      <c r="DI51" s="6">
        <f t="shared" si="12"/>
        <v>795442.67495699995</v>
      </c>
      <c r="DJ51" s="6">
        <f>IF(ISNUMBER(MATCH(B51,'Green Overlap'!A:A,0)),MAX(12,DH51*1.35),MAX(DH51*1.35,3.5))</f>
        <v>12</v>
      </c>
      <c r="DK51" s="7">
        <f t="shared" si="13"/>
        <v>5939911.3579074712</v>
      </c>
      <c r="DL51">
        <f>COUNTIF('Impacted Properties'!A:A,Red_A_Coit_to_US_75!B51)</f>
        <v>0</v>
      </c>
      <c r="DM51" s="7">
        <f t="shared" si="5"/>
        <v>67000</v>
      </c>
      <c r="DN51" s="7">
        <f t="shared" si="14"/>
        <v>6007000</v>
      </c>
    </row>
    <row r="52" spans="1:118" ht="28.8" x14ac:dyDescent="0.3">
      <c r="A52" s="1">
        <v>92611</v>
      </c>
      <c r="B52" s="1">
        <v>2647961</v>
      </c>
      <c r="C52" s="1" t="s">
        <v>788</v>
      </c>
      <c r="D52" s="1">
        <v>39278</v>
      </c>
      <c r="H52" s="1">
        <v>5205032.0317099998</v>
      </c>
      <c r="I52" s="1">
        <v>17083.008301900001</v>
      </c>
      <c r="J52" s="1">
        <v>2741938.2558599999</v>
      </c>
      <c r="K52" s="1">
        <v>15342.304239200001</v>
      </c>
      <c r="N52" s="1" t="s">
        <v>333</v>
      </c>
      <c r="O52" s="1">
        <v>43431</v>
      </c>
      <c r="P52" s="1" t="s">
        <v>789</v>
      </c>
      <c r="Q52" s="1">
        <v>2647961</v>
      </c>
      <c r="R52" s="1" t="s">
        <v>788</v>
      </c>
      <c r="S52" s="1" t="s">
        <v>790</v>
      </c>
      <c r="T52" s="1" t="s">
        <v>113</v>
      </c>
      <c r="U52" s="1">
        <v>100</v>
      </c>
      <c r="W52" s="1" t="s">
        <v>791</v>
      </c>
      <c r="X52" s="1" t="s">
        <v>792</v>
      </c>
      <c r="Y52" s="1" t="s">
        <v>793</v>
      </c>
      <c r="Z52" s="1" t="s">
        <v>794</v>
      </c>
      <c r="AA52" s="1" t="s">
        <v>116</v>
      </c>
      <c r="AB52" s="1" t="s">
        <v>795</v>
      </c>
      <c r="AC52" s="1" t="s">
        <v>118</v>
      </c>
      <c r="AD52" s="1" t="s">
        <v>796</v>
      </c>
      <c r="AE52" s="1" t="s">
        <v>797</v>
      </c>
      <c r="AF52" s="1" t="s">
        <v>798</v>
      </c>
      <c r="AH52" s="1" t="s">
        <v>184</v>
      </c>
      <c r="AI52" s="1" t="s">
        <v>799</v>
      </c>
      <c r="AL52" s="1">
        <v>0</v>
      </c>
      <c r="AM52" s="1">
        <v>0</v>
      </c>
      <c r="AR52" s="1" t="s">
        <v>115</v>
      </c>
      <c r="AS52" s="1" t="s">
        <v>116</v>
      </c>
      <c r="AU52" s="2" t="s">
        <v>597</v>
      </c>
      <c r="AV52" s="1" t="s">
        <v>208</v>
      </c>
      <c r="AW52" s="1" t="s">
        <v>168</v>
      </c>
      <c r="AZ52" s="1" t="s">
        <v>227</v>
      </c>
      <c r="BC52" s="1" t="s">
        <v>800</v>
      </c>
      <c r="BD52" s="1">
        <v>39182</v>
      </c>
      <c r="BE52" s="1" t="s">
        <v>419</v>
      </c>
      <c r="BF52" s="1">
        <v>62.851599999999998</v>
      </c>
      <c r="BG52" s="1">
        <v>83.991600000000005</v>
      </c>
      <c r="BH52" s="1">
        <v>2737815.7</v>
      </c>
      <c r="BI52" s="1">
        <v>2737815.7</v>
      </c>
      <c r="BJ52" s="1">
        <v>0</v>
      </c>
      <c r="BK52" s="1" t="s">
        <v>796</v>
      </c>
      <c r="BL52" s="1" t="s">
        <v>214</v>
      </c>
      <c r="BO52" s="1" t="s">
        <v>135</v>
      </c>
      <c r="BP52" s="1" t="s">
        <v>113</v>
      </c>
      <c r="BQ52" s="1">
        <v>0</v>
      </c>
      <c r="BR52" s="1">
        <v>0</v>
      </c>
      <c r="BT52" s="1" t="s">
        <v>155</v>
      </c>
      <c r="BW52" s="1">
        <v>0</v>
      </c>
      <c r="BX52" s="1">
        <v>0</v>
      </c>
      <c r="BY52" s="1">
        <v>0</v>
      </c>
      <c r="BZ52" s="1" t="s">
        <v>175</v>
      </c>
      <c r="CA52" s="1">
        <v>39734</v>
      </c>
      <c r="CB52" s="1" t="s">
        <v>139</v>
      </c>
      <c r="CC52" s="1">
        <v>2019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2018</v>
      </c>
      <c r="CP52" s="5">
        <v>0</v>
      </c>
      <c r="CQ52" s="5">
        <v>0</v>
      </c>
      <c r="CR52" s="5">
        <v>548540</v>
      </c>
      <c r="CS52" s="5">
        <v>0</v>
      </c>
      <c r="CT52" s="5">
        <v>8405</v>
      </c>
      <c r="CU52" s="5">
        <v>2594040</v>
      </c>
      <c r="CV52" s="5">
        <v>3142580</v>
      </c>
      <c r="CW52" s="5">
        <v>2585635</v>
      </c>
      <c r="CX52" s="5">
        <v>556945</v>
      </c>
      <c r="CY52" s="5">
        <v>0</v>
      </c>
      <c r="CZ52" s="5">
        <v>556945</v>
      </c>
      <c r="DA52" s="1">
        <v>2009</v>
      </c>
      <c r="DB52" s="1">
        <v>2632562</v>
      </c>
      <c r="DD52" s="1" t="s">
        <v>184</v>
      </c>
      <c r="DE52" s="1">
        <v>127.0468</v>
      </c>
      <c r="DF52" s="3">
        <v>2.6695945803000001</v>
      </c>
      <c r="DG52" s="4">
        <f t="shared" si="10"/>
        <v>4.2474568291016812E-2</v>
      </c>
      <c r="DH52" s="5">
        <f t="shared" si="11"/>
        <v>1.1478420552559472</v>
      </c>
      <c r="DI52" s="6">
        <f t="shared" si="12"/>
        <v>133479.7288199836</v>
      </c>
      <c r="DJ52" s="6">
        <f>IF(ISNUMBER(MATCH(B52,'Green Overlap'!A:A,0)),MAX(12,DH52*1.35),MAX(DH52*1.35,3.5))</f>
        <v>3.5</v>
      </c>
      <c r="DK52" s="7">
        <f t="shared" si="13"/>
        <v>407006.38971253799</v>
      </c>
      <c r="DL52">
        <f>COUNTIF('Impacted Properties'!A:A,Red_A_Coit_to_US_75!B52)</f>
        <v>0</v>
      </c>
      <c r="DM52" s="7">
        <f t="shared" si="5"/>
        <v>67000</v>
      </c>
      <c r="DN52" s="7">
        <f t="shared" si="14"/>
        <v>474100</v>
      </c>
    </row>
    <row r="53" spans="1:118" ht="28.8" x14ac:dyDescent="0.3">
      <c r="A53" s="1">
        <v>97354</v>
      </c>
      <c r="B53" s="1">
        <v>2647980</v>
      </c>
      <c r="C53" s="1" t="s">
        <v>801</v>
      </c>
      <c r="H53" s="1">
        <v>34993.0202345</v>
      </c>
      <c r="I53" s="1">
        <v>805.46202233999998</v>
      </c>
      <c r="J53" s="1">
        <v>34886.4003906</v>
      </c>
      <c r="K53" s="1">
        <v>803.87968765999995</v>
      </c>
      <c r="P53" s="1" t="s">
        <v>802</v>
      </c>
      <c r="Q53" s="1">
        <v>2647980</v>
      </c>
      <c r="R53" s="1" t="s">
        <v>801</v>
      </c>
      <c r="S53" s="1" t="s">
        <v>803</v>
      </c>
      <c r="T53" s="1" t="s">
        <v>113</v>
      </c>
      <c r="U53" s="1">
        <v>100</v>
      </c>
      <c r="V53" s="1" t="s">
        <v>804</v>
      </c>
      <c r="X53" s="1" t="s">
        <v>805</v>
      </c>
      <c r="Z53" s="1" t="s">
        <v>219</v>
      </c>
      <c r="AA53" s="1" t="s">
        <v>116</v>
      </c>
      <c r="AB53" s="1" t="s">
        <v>806</v>
      </c>
      <c r="AC53" s="1" t="s">
        <v>118</v>
      </c>
      <c r="AD53" s="1" t="s">
        <v>239</v>
      </c>
      <c r="AE53" s="1" t="s">
        <v>807</v>
      </c>
      <c r="AF53" s="1" t="s">
        <v>241</v>
      </c>
      <c r="AG53" s="1" t="s">
        <v>242</v>
      </c>
      <c r="AH53" s="1" t="s">
        <v>321</v>
      </c>
      <c r="AI53" s="1" t="s">
        <v>808</v>
      </c>
      <c r="AL53" s="1">
        <v>0</v>
      </c>
      <c r="AM53" s="1">
        <v>0</v>
      </c>
      <c r="AN53" s="1" t="s">
        <v>809</v>
      </c>
      <c r="AO53" s="1" t="s">
        <v>247</v>
      </c>
      <c r="AP53" s="1" t="s">
        <v>248</v>
      </c>
      <c r="AQ53" s="1" t="s">
        <v>249</v>
      </c>
      <c r="AR53" s="1" t="s">
        <v>180</v>
      </c>
      <c r="AS53" s="1" t="s">
        <v>116</v>
      </c>
      <c r="AT53" s="1" t="s">
        <v>250</v>
      </c>
      <c r="AU53" s="2" t="s">
        <v>810</v>
      </c>
      <c r="AV53" s="1" t="s">
        <v>252</v>
      </c>
      <c r="AW53" s="1" t="s">
        <v>129</v>
      </c>
      <c r="AZ53" s="1" t="s">
        <v>253</v>
      </c>
      <c r="BC53" s="1" t="s">
        <v>811</v>
      </c>
      <c r="BD53" s="1">
        <v>41550</v>
      </c>
      <c r="BE53" s="1" t="s">
        <v>255</v>
      </c>
      <c r="BF53" s="1">
        <v>0.80410000000000004</v>
      </c>
      <c r="BG53" s="1">
        <v>0</v>
      </c>
      <c r="BH53" s="1">
        <v>35026.6</v>
      </c>
      <c r="BI53" s="1">
        <v>35026.6</v>
      </c>
      <c r="BJ53" s="1">
        <v>2688</v>
      </c>
      <c r="BK53" s="1" t="s">
        <v>812</v>
      </c>
      <c r="BL53" s="1" t="s">
        <v>391</v>
      </c>
      <c r="BM53" s="1" t="s">
        <v>813</v>
      </c>
      <c r="BN53" s="1" t="s">
        <v>814</v>
      </c>
      <c r="BO53" s="1" t="s">
        <v>135</v>
      </c>
      <c r="BP53" s="1" t="s">
        <v>173</v>
      </c>
      <c r="BQ53" s="1">
        <v>2014</v>
      </c>
      <c r="BR53" s="1">
        <v>2014</v>
      </c>
      <c r="BT53" s="1" t="s">
        <v>391</v>
      </c>
      <c r="BW53" s="1">
        <v>1</v>
      </c>
      <c r="BX53" s="1">
        <v>0</v>
      </c>
      <c r="BY53" s="1">
        <v>100</v>
      </c>
      <c r="BZ53" s="1" t="s">
        <v>175</v>
      </c>
      <c r="CA53" s="1">
        <v>39735</v>
      </c>
      <c r="CB53" s="1" t="s">
        <v>139</v>
      </c>
      <c r="CC53" s="1">
        <v>2019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2018</v>
      </c>
      <c r="CP53" s="5">
        <v>0</v>
      </c>
      <c r="CQ53" s="5">
        <v>674415</v>
      </c>
      <c r="CR53" s="5">
        <v>0</v>
      </c>
      <c r="CS53" s="5">
        <v>770585</v>
      </c>
      <c r="CT53" s="5">
        <v>0</v>
      </c>
      <c r="CU53" s="5">
        <v>0</v>
      </c>
      <c r="CV53" s="5">
        <v>1445000</v>
      </c>
      <c r="CW53" s="5">
        <v>0</v>
      </c>
      <c r="CX53" s="5">
        <v>1445000</v>
      </c>
      <c r="CY53" s="5">
        <v>0</v>
      </c>
      <c r="CZ53" s="5">
        <v>1445000</v>
      </c>
      <c r="DA53" s="1">
        <v>0</v>
      </c>
      <c r="DB53" s="1">
        <v>0</v>
      </c>
      <c r="DE53" s="1">
        <v>0</v>
      </c>
      <c r="DF53" s="3">
        <v>0.47577947431899997</v>
      </c>
      <c r="DG53" s="4">
        <f t="shared" si="10"/>
        <v>0.5916918542289471</v>
      </c>
      <c r="DH53" s="5">
        <f t="shared" si="11"/>
        <v>21.999994290053845</v>
      </c>
      <c r="DI53" s="6">
        <f t="shared" si="12"/>
        <v>455948.8674910132</v>
      </c>
      <c r="DJ53" s="6">
        <f>IF(ISNUMBER(MATCH(B53,'Green Overlap'!A:A,0)),MAX(12,DH53*1.35),MAX(DH53*1.35,3.5))</f>
        <v>29.699992291572691</v>
      </c>
      <c r="DK53" s="7">
        <f t="shared" si="13"/>
        <v>615530.97111286782</v>
      </c>
      <c r="DL53">
        <f>COUNTIF('Impacted Properties'!A:A,Red_A_Coit_to_US_75!B53)</f>
        <v>1</v>
      </c>
      <c r="DM53" s="7">
        <f t="shared" si="5"/>
        <v>67000</v>
      </c>
      <c r="DN53" s="7">
        <f t="shared" si="14"/>
        <v>0</v>
      </c>
    </row>
    <row r="54" spans="1:118" ht="28.8" x14ac:dyDescent="0.3">
      <c r="A54" s="1">
        <v>92658</v>
      </c>
      <c r="B54" s="1">
        <v>2687522</v>
      </c>
      <c r="C54" s="1" t="s">
        <v>815</v>
      </c>
      <c r="D54" s="1">
        <v>41249</v>
      </c>
      <c r="H54" s="1">
        <v>8027231.0148600005</v>
      </c>
      <c r="I54" s="1">
        <v>16781.2757963</v>
      </c>
      <c r="J54" s="1">
        <v>3826379.3574199998</v>
      </c>
      <c r="K54" s="1">
        <v>8283.5705015599997</v>
      </c>
      <c r="P54" s="1" t="s">
        <v>816</v>
      </c>
      <c r="Q54" s="1">
        <v>2687522</v>
      </c>
      <c r="R54" s="1" t="s">
        <v>815</v>
      </c>
      <c r="S54" s="1" t="s">
        <v>817</v>
      </c>
      <c r="T54" s="1" t="s">
        <v>113</v>
      </c>
      <c r="U54" s="1">
        <v>100</v>
      </c>
      <c r="X54" s="1" t="s">
        <v>818</v>
      </c>
      <c r="Z54" s="1" t="s">
        <v>219</v>
      </c>
      <c r="AA54" s="1" t="s">
        <v>116</v>
      </c>
      <c r="AB54" s="1" t="s">
        <v>819</v>
      </c>
      <c r="AC54" s="1" t="s">
        <v>118</v>
      </c>
      <c r="AD54" s="1" t="s">
        <v>820</v>
      </c>
      <c r="AE54" s="1" t="s">
        <v>821</v>
      </c>
      <c r="AF54" s="1" t="s">
        <v>822</v>
      </c>
      <c r="AH54" s="1" t="s">
        <v>394</v>
      </c>
      <c r="AI54" s="1" t="s">
        <v>823</v>
      </c>
      <c r="AL54" s="1">
        <v>0</v>
      </c>
      <c r="AM54" s="1">
        <v>0</v>
      </c>
      <c r="AN54" s="1" t="s">
        <v>824</v>
      </c>
      <c r="AP54" s="1" t="s">
        <v>297</v>
      </c>
      <c r="AR54" s="1" t="s">
        <v>115</v>
      </c>
      <c r="AS54" s="1" t="s">
        <v>116</v>
      </c>
      <c r="AT54" s="1" t="s">
        <v>127</v>
      </c>
      <c r="AU54" s="2" t="s">
        <v>825</v>
      </c>
      <c r="AV54" s="1" t="s">
        <v>208</v>
      </c>
      <c r="AW54" s="1" t="s">
        <v>168</v>
      </c>
      <c r="AZ54" s="1" t="s">
        <v>227</v>
      </c>
      <c r="BC54" s="1" t="s">
        <v>826</v>
      </c>
      <c r="BD54" s="1">
        <v>42788</v>
      </c>
      <c r="BE54" s="1" t="s">
        <v>255</v>
      </c>
      <c r="BF54" s="1">
        <v>87.923000000000002</v>
      </c>
      <c r="BG54" s="1">
        <v>87.923000000000002</v>
      </c>
      <c r="BH54" s="1">
        <v>3829925.88</v>
      </c>
      <c r="BI54" s="1">
        <v>3829925.88</v>
      </c>
      <c r="BJ54" s="1">
        <v>0</v>
      </c>
      <c r="BK54" s="1" t="s">
        <v>827</v>
      </c>
      <c r="BL54" s="1" t="s">
        <v>214</v>
      </c>
      <c r="BO54" s="1" t="s">
        <v>135</v>
      </c>
      <c r="BP54" s="1" t="s">
        <v>113</v>
      </c>
      <c r="BQ54" s="1">
        <v>0</v>
      </c>
      <c r="BR54" s="1">
        <v>0</v>
      </c>
      <c r="BT54" s="1" t="s">
        <v>155</v>
      </c>
      <c r="BW54" s="1">
        <v>0</v>
      </c>
      <c r="BX54" s="1">
        <v>0</v>
      </c>
      <c r="BY54" s="1">
        <v>0</v>
      </c>
      <c r="BZ54" s="1" t="s">
        <v>175</v>
      </c>
      <c r="CA54" s="1">
        <v>41305</v>
      </c>
      <c r="CB54" s="1" t="s">
        <v>139</v>
      </c>
      <c r="CC54" s="1">
        <v>2019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2018</v>
      </c>
      <c r="CP54" s="5">
        <v>0</v>
      </c>
      <c r="CQ54" s="5">
        <v>0</v>
      </c>
      <c r="CR54" s="5">
        <v>0</v>
      </c>
      <c r="CS54" s="5">
        <v>0</v>
      </c>
      <c r="CT54" s="5">
        <v>14244</v>
      </c>
      <c r="CU54" s="5">
        <v>4396150</v>
      </c>
      <c r="CV54" s="5">
        <v>4396150</v>
      </c>
      <c r="CW54" s="5">
        <v>4381906</v>
      </c>
      <c r="CX54" s="5">
        <v>14244</v>
      </c>
      <c r="CY54" s="5">
        <v>0</v>
      </c>
      <c r="CZ54" s="5">
        <v>14244</v>
      </c>
      <c r="DA54" s="1">
        <v>0</v>
      </c>
      <c r="DB54" s="1">
        <v>0</v>
      </c>
      <c r="DE54" s="1">
        <v>0</v>
      </c>
      <c r="DF54" s="3">
        <v>12.8860356518</v>
      </c>
      <c r="DG54" s="4">
        <f t="shared" si="10"/>
        <v>0.14656046372166553</v>
      </c>
      <c r="DH54" s="5">
        <f t="shared" si="11"/>
        <v>1.1478420569329661</v>
      </c>
      <c r="DI54" s="6">
        <f t="shared" si="12"/>
        <v>644301.78259000008</v>
      </c>
      <c r="DJ54" s="6">
        <f>IF(ISNUMBER(MATCH(B54,'Green Overlap'!A:A,0)),MAX(12,DH54*1.35),MAX(DH54*1.35,3.5))</f>
        <v>3.5</v>
      </c>
      <c r="DK54" s="7">
        <f t="shared" si="13"/>
        <v>1964604.9954734282</v>
      </c>
      <c r="DL54">
        <f>COUNTIF('Impacted Properties'!A:A,Red_A_Coit_to_US_75!B54)</f>
        <v>0</v>
      </c>
      <c r="DM54" s="7">
        <f t="shared" si="5"/>
        <v>67000</v>
      </c>
      <c r="DN54" s="7">
        <f t="shared" si="14"/>
        <v>2031700</v>
      </c>
    </row>
    <row r="55" spans="1:118" ht="28.8" x14ac:dyDescent="0.3">
      <c r="A55" s="1">
        <v>92496</v>
      </c>
      <c r="B55" s="1">
        <v>2731328</v>
      </c>
      <c r="C55" s="1" t="s">
        <v>828</v>
      </c>
      <c r="H55" s="1">
        <v>0</v>
      </c>
      <c r="I55" s="1">
        <v>0</v>
      </c>
      <c r="J55" s="1">
        <v>472024.621094</v>
      </c>
      <c r="K55" s="1">
        <v>3509.6615129299998</v>
      </c>
      <c r="P55" s="1" t="s">
        <v>829</v>
      </c>
      <c r="Q55" s="1">
        <v>2731328</v>
      </c>
      <c r="R55" s="1" t="s">
        <v>828</v>
      </c>
      <c r="S55" s="1" t="s">
        <v>830</v>
      </c>
      <c r="T55" s="1" t="s">
        <v>113</v>
      </c>
      <c r="U55" s="1">
        <v>100</v>
      </c>
      <c r="V55" s="1" t="s">
        <v>831</v>
      </c>
      <c r="X55" s="1" t="s">
        <v>832</v>
      </c>
      <c r="Z55" s="1" t="s">
        <v>833</v>
      </c>
      <c r="AA55" s="1" t="s">
        <v>834</v>
      </c>
      <c r="AB55" s="1" t="s">
        <v>835</v>
      </c>
      <c r="AC55" s="1" t="s">
        <v>118</v>
      </c>
      <c r="AD55" s="1" t="s">
        <v>239</v>
      </c>
      <c r="AE55" s="1" t="s">
        <v>836</v>
      </c>
      <c r="AF55" s="1" t="s">
        <v>241</v>
      </c>
      <c r="AG55" s="1" t="s">
        <v>242</v>
      </c>
      <c r="AH55" s="1" t="s">
        <v>837</v>
      </c>
      <c r="AI55" s="1" t="s">
        <v>838</v>
      </c>
      <c r="AJ55" s="1" t="s">
        <v>839</v>
      </c>
      <c r="AL55" s="1">
        <v>0</v>
      </c>
      <c r="AM55" s="1">
        <v>0</v>
      </c>
      <c r="AN55" s="1" t="s">
        <v>840</v>
      </c>
      <c r="AO55" s="1" t="s">
        <v>247</v>
      </c>
      <c r="AP55" s="1" t="s">
        <v>248</v>
      </c>
      <c r="AQ55" s="1" t="s">
        <v>249</v>
      </c>
      <c r="AR55" s="1" t="s">
        <v>180</v>
      </c>
      <c r="AS55" s="1" t="s">
        <v>116</v>
      </c>
      <c r="AT55" s="1" t="s">
        <v>250</v>
      </c>
      <c r="AU55" s="2" t="s">
        <v>841</v>
      </c>
      <c r="AV55" s="1" t="s">
        <v>252</v>
      </c>
      <c r="AW55" s="1" t="s">
        <v>129</v>
      </c>
      <c r="AZ55" s="1" t="s">
        <v>253</v>
      </c>
      <c r="BC55" s="1" t="s">
        <v>842</v>
      </c>
      <c r="BD55" s="1">
        <v>42397</v>
      </c>
      <c r="BE55" s="1" t="s">
        <v>255</v>
      </c>
      <c r="BF55" s="1">
        <v>11.0105</v>
      </c>
      <c r="BG55" s="1">
        <v>0</v>
      </c>
      <c r="BH55" s="1">
        <v>479617.38</v>
      </c>
      <c r="BI55" s="1">
        <v>479617.38</v>
      </c>
      <c r="BJ55" s="1">
        <v>111000</v>
      </c>
      <c r="BK55" s="1" t="s">
        <v>843</v>
      </c>
      <c r="BL55" s="1" t="s">
        <v>391</v>
      </c>
      <c r="BM55" s="1" t="s">
        <v>844</v>
      </c>
      <c r="BN55" s="1" t="s">
        <v>845</v>
      </c>
      <c r="BO55" s="1" t="s">
        <v>135</v>
      </c>
      <c r="BP55" s="1" t="s">
        <v>173</v>
      </c>
      <c r="BQ55" s="1">
        <v>2016</v>
      </c>
      <c r="BR55" s="1">
        <v>2016</v>
      </c>
      <c r="BT55" s="1" t="s">
        <v>391</v>
      </c>
      <c r="BW55" s="1">
        <v>1</v>
      </c>
      <c r="BX55" s="1">
        <v>0</v>
      </c>
      <c r="BY55" s="1">
        <v>100</v>
      </c>
      <c r="BZ55" s="1" t="s">
        <v>175</v>
      </c>
      <c r="CA55" s="1">
        <v>42411</v>
      </c>
      <c r="CB55" s="1" t="s">
        <v>139</v>
      </c>
      <c r="CC55" s="1">
        <v>2019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2018</v>
      </c>
      <c r="CP55" s="5">
        <v>0</v>
      </c>
      <c r="CQ55" s="5">
        <v>6303826</v>
      </c>
      <c r="CR55" s="5">
        <v>0</v>
      </c>
      <c r="CS55" s="5">
        <v>4796174</v>
      </c>
      <c r="CT55" s="5">
        <v>0</v>
      </c>
      <c r="CU55" s="5">
        <v>0</v>
      </c>
      <c r="CV55" s="5">
        <v>11100000</v>
      </c>
      <c r="CW55" s="5">
        <v>0</v>
      </c>
      <c r="CX55" s="5">
        <v>11100000</v>
      </c>
      <c r="CY55" s="5">
        <v>0</v>
      </c>
      <c r="CZ55" s="5">
        <v>11100000</v>
      </c>
      <c r="DA55" s="1">
        <v>0</v>
      </c>
      <c r="DB55" s="1">
        <v>0</v>
      </c>
      <c r="DE55" s="1">
        <v>0</v>
      </c>
      <c r="DF55" s="3">
        <v>0.18827663133700001</v>
      </c>
      <c r="DG55" s="4">
        <f t="shared" si="10"/>
        <v>1.709973492003088E-2</v>
      </c>
      <c r="DH55" s="5">
        <f t="shared" si="11"/>
        <v>10.000000416999066</v>
      </c>
      <c r="DI55" s="6">
        <f t="shared" si="12"/>
        <v>82013.304030344181</v>
      </c>
      <c r="DJ55" s="6">
        <f>IF(ISNUMBER(MATCH(B55,'Green Overlap'!A:A,0)),MAX(12,DH55*1.35),MAX(DH55*1.35,3.5))</f>
        <v>13.50000056294874</v>
      </c>
      <c r="DK55" s="7">
        <f t="shared" si="13"/>
        <v>110717.96044096464</v>
      </c>
      <c r="DL55">
        <f>COUNTIF('Impacted Properties'!A:A,Red_A_Coit_to_US_75!B55)</f>
        <v>0</v>
      </c>
      <c r="DM55" s="7">
        <f t="shared" si="5"/>
        <v>67000</v>
      </c>
      <c r="DN55" s="7">
        <f t="shared" si="14"/>
        <v>177800</v>
      </c>
    </row>
    <row r="56" spans="1:118" ht="28.8" x14ac:dyDescent="0.3">
      <c r="A56" s="1">
        <v>114843</v>
      </c>
      <c r="B56" s="1">
        <v>965673</v>
      </c>
      <c r="C56" s="1" t="s">
        <v>846</v>
      </c>
      <c r="H56" s="1">
        <v>40265.552494000003</v>
      </c>
      <c r="I56" s="1">
        <v>907.38302553999995</v>
      </c>
      <c r="J56" s="1">
        <v>39713.9707031</v>
      </c>
      <c r="K56" s="1">
        <v>919.06332340999995</v>
      </c>
      <c r="P56" s="1" t="s">
        <v>847</v>
      </c>
      <c r="Q56" s="1">
        <v>965673</v>
      </c>
      <c r="R56" s="1" t="s">
        <v>846</v>
      </c>
      <c r="S56" s="1" t="s">
        <v>848</v>
      </c>
      <c r="T56" s="1" t="s">
        <v>113</v>
      </c>
      <c r="U56" s="1">
        <v>100</v>
      </c>
      <c r="V56" s="1" t="s">
        <v>849</v>
      </c>
      <c r="X56" s="1" t="s">
        <v>850</v>
      </c>
      <c r="Z56" s="1" t="s">
        <v>115</v>
      </c>
      <c r="AA56" s="1" t="s">
        <v>116</v>
      </c>
      <c r="AB56" s="1" t="s">
        <v>851</v>
      </c>
      <c r="AC56" s="1" t="s">
        <v>118</v>
      </c>
      <c r="AD56" s="1" t="s">
        <v>852</v>
      </c>
      <c r="AE56" s="1" t="s">
        <v>853</v>
      </c>
      <c r="AF56" s="1" t="s">
        <v>854</v>
      </c>
      <c r="AH56" s="1" t="s">
        <v>855</v>
      </c>
      <c r="AI56" s="1" t="s">
        <v>856</v>
      </c>
      <c r="AL56" s="1">
        <v>0</v>
      </c>
      <c r="AM56" s="1">
        <v>0</v>
      </c>
      <c r="AN56" s="1" t="s">
        <v>857</v>
      </c>
      <c r="AO56" s="1" t="s">
        <v>265</v>
      </c>
      <c r="AP56" s="1" t="s">
        <v>248</v>
      </c>
      <c r="AQ56" s="1" t="s">
        <v>249</v>
      </c>
      <c r="AR56" s="1" t="s">
        <v>115</v>
      </c>
      <c r="AS56" s="1" t="s">
        <v>116</v>
      </c>
      <c r="AT56" s="1" t="s">
        <v>127</v>
      </c>
      <c r="AU56" s="2" t="s">
        <v>858</v>
      </c>
      <c r="AV56" s="1" t="s">
        <v>208</v>
      </c>
      <c r="AW56" s="1" t="s">
        <v>168</v>
      </c>
      <c r="AZ56" s="1" t="s">
        <v>227</v>
      </c>
      <c r="BC56" s="1" t="s">
        <v>192</v>
      </c>
      <c r="BE56" s="1" t="s">
        <v>681</v>
      </c>
      <c r="BF56" s="1">
        <v>0.94120000000000004</v>
      </c>
      <c r="BG56" s="1">
        <v>0</v>
      </c>
      <c r="BH56" s="1">
        <v>40999</v>
      </c>
      <c r="BI56" s="1">
        <v>40999</v>
      </c>
      <c r="BJ56" s="1">
        <v>1436</v>
      </c>
      <c r="BK56" s="1" t="s">
        <v>859</v>
      </c>
      <c r="BL56" s="1" t="s">
        <v>391</v>
      </c>
      <c r="BM56" s="1" t="s">
        <v>860</v>
      </c>
      <c r="BN56" s="1" t="s">
        <v>861</v>
      </c>
      <c r="BO56" s="1" t="s">
        <v>135</v>
      </c>
      <c r="BP56" s="1" t="s">
        <v>173</v>
      </c>
      <c r="BQ56" s="1">
        <v>1983</v>
      </c>
      <c r="BR56" s="1">
        <v>1983</v>
      </c>
      <c r="BT56" s="1" t="s">
        <v>391</v>
      </c>
      <c r="BW56" s="1">
        <v>1</v>
      </c>
      <c r="BX56" s="1">
        <v>0</v>
      </c>
      <c r="BY56" s="1">
        <v>100</v>
      </c>
      <c r="BZ56" s="1" t="s">
        <v>175</v>
      </c>
      <c r="CB56" s="1" t="s">
        <v>139</v>
      </c>
      <c r="CC56" s="1">
        <v>2019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2018</v>
      </c>
      <c r="CP56" s="5">
        <v>0</v>
      </c>
      <c r="CQ56" s="5">
        <v>24384</v>
      </c>
      <c r="CR56" s="5">
        <v>0</v>
      </c>
      <c r="CS56" s="5">
        <v>532987</v>
      </c>
      <c r="CT56" s="5">
        <v>0</v>
      </c>
      <c r="CU56" s="5">
        <v>0</v>
      </c>
      <c r="CV56" s="5">
        <v>557371</v>
      </c>
      <c r="CW56" s="5">
        <v>0</v>
      </c>
      <c r="CX56" s="5">
        <v>557371</v>
      </c>
      <c r="CY56" s="5">
        <v>0</v>
      </c>
      <c r="CZ56" s="5">
        <v>557371</v>
      </c>
      <c r="DA56" s="1">
        <v>0</v>
      </c>
      <c r="DB56" s="1">
        <v>0</v>
      </c>
      <c r="DE56" s="1">
        <v>0</v>
      </c>
      <c r="DF56" s="3">
        <v>0.43747351458799999</v>
      </c>
      <c r="DG56" s="4">
        <f t="shared" si="10"/>
        <v>0.46480027062741242</v>
      </c>
      <c r="DH56" s="5">
        <f t="shared" si="11"/>
        <v>13</v>
      </c>
      <c r="DI56" s="6">
        <f t="shared" si="12"/>
        <v>247732.50184089266</v>
      </c>
      <c r="DJ56" s="6">
        <f>IF(ISNUMBER(MATCH(B56,'Green Overlap'!A:A,0)),MAX(12,DH56*1.35),MAX(DH56*1.35,3.5))</f>
        <v>17.55</v>
      </c>
      <c r="DK56" s="7">
        <f t="shared" si="13"/>
        <v>334438.87748520507</v>
      </c>
      <c r="DL56">
        <f>COUNTIF('Impacted Properties'!A:A,Red_A_Coit_to_US_75!B56)</f>
        <v>1</v>
      </c>
      <c r="DM56" s="7">
        <f t="shared" si="5"/>
        <v>67000</v>
      </c>
      <c r="DN56" s="7">
        <f t="shared" si="14"/>
        <v>0</v>
      </c>
    </row>
    <row r="57" spans="1:118" ht="28.8" x14ac:dyDescent="0.3">
      <c r="A57" s="1">
        <v>109349</v>
      </c>
      <c r="B57" s="1">
        <v>1587722</v>
      </c>
      <c r="C57" s="1" t="s">
        <v>862</v>
      </c>
      <c r="H57" s="1">
        <v>45317.999903800002</v>
      </c>
      <c r="I57" s="1">
        <v>944.94460800000002</v>
      </c>
      <c r="J57" s="1">
        <v>45317.9980469</v>
      </c>
      <c r="K57" s="1">
        <v>944.94460800000002</v>
      </c>
      <c r="P57" s="1" t="s">
        <v>863</v>
      </c>
      <c r="Q57" s="1">
        <v>1587722</v>
      </c>
      <c r="R57" s="1" t="s">
        <v>862</v>
      </c>
      <c r="S57" s="1" t="s">
        <v>864</v>
      </c>
      <c r="T57" s="1" t="s">
        <v>113</v>
      </c>
      <c r="U57" s="1">
        <v>100</v>
      </c>
      <c r="X57" s="1" t="s">
        <v>865</v>
      </c>
      <c r="Z57" s="1" t="s">
        <v>866</v>
      </c>
      <c r="AA57" s="1" t="s">
        <v>463</v>
      </c>
      <c r="AB57" s="1" t="s">
        <v>867</v>
      </c>
      <c r="AC57" s="1" t="s">
        <v>118</v>
      </c>
      <c r="AD57" s="1" t="s">
        <v>318</v>
      </c>
      <c r="AE57" s="1" t="s">
        <v>319</v>
      </c>
      <c r="AF57" s="1" t="s">
        <v>320</v>
      </c>
      <c r="AG57" s="1" t="s">
        <v>242</v>
      </c>
      <c r="AH57" s="1" t="s">
        <v>282</v>
      </c>
      <c r="AI57" s="1" t="s">
        <v>868</v>
      </c>
      <c r="AL57" s="1">
        <v>0</v>
      </c>
      <c r="AM57" s="1">
        <v>0</v>
      </c>
      <c r="AN57" s="1" t="s">
        <v>869</v>
      </c>
      <c r="AO57" s="1" t="s">
        <v>175</v>
      </c>
      <c r="AP57" s="1" t="s">
        <v>324</v>
      </c>
      <c r="AQ57" s="1" t="s">
        <v>325</v>
      </c>
      <c r="AR57" s="1" t="s">
        <v>115</v>
      </c>
      <c r="AS57" s="1" t="s">
        <v>116</v>
      </c>
      <c r="AT57" s="1" t="s">
        <v>127</v>
      </c>
      <c r="AU57" s="2" t="s">
        <v>870</v>
      </c>
      <c r="AV57" s="1" t="s">
        <v>327</v>
      </c>
      <c r="AW57" s="1" t="s">
        <v>129</v>
      </c>
      <c r="AZ57" s="1" t="s">
        <v>328</v>
      </c>
      <c r="BC57" s="1" t="s">
        <v>871</v>
      </c>
      <c r="BD57" s="1">
        <v>40002</v>
      </c>
      <c r="BE57" s="1" t="s">
        <v>193</v>
      </c>
      <c r="BF57" s="1">
        <v>1</v>
      </c>
      <c r="BG57" s="1">
        <v>0</v>
      </c>
      <c r="BH57" s="1">
        <v>43560</v>
      </c>
      <c r="BI57" s="1">
        <v>43560</v>
      </c>
      <c r="BJ57" s="1">
        <v>0</v>
      </c>
      <c r="BK57" s="1" t="s">
        <v>330</v>
      </c>
      <c r="BL57" s="1" t="s">
        <v>610</v>
      </c>
      <c r="BO57" s="1" t="s">
        <v>135</v>
      </c>
      <c r="BP57" s="1" t="s">
        <v>113</v>
      </c>
      <c r="BQ57" s="1">
        <v>0</v>
      </c>
      <c r="BR57" s="1">
        <v>0</v>
      </c>
      <c r="BT57" s="1" t="s">
        <v>610</v>
      </c>
      <c r="BW57" s="1">
        <v>0</v>
      </c>
      <c r="BX57" s="1">
        <v>0</v>
      </c>
      <c r="BY57" s="1">
        <v>0</v>
      </c>
      <c r="BZ57" s="1" t="s">
        <v>175</v>
      </c>
      <c r="CA57" s="1">
        <v>30317</v>
      </c>
      <c r="CB57" s="1" t="s">
        <v>139</v>
      </c>
      <c r="CC57" s="1">
        <v>2019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2018</v>
      </c>
      <c r="CP57" s="5">
        <v>0</v>
      </c>
      <c r="CQ57" s="5">
        <v>0</v>
      </c>
      <c r="CR57" s="5">
        <v>0</v>
      </c>
      <c r="CS57" s="5">
        <v>135000</v>
      </c>
      <c r="CT57" s="5">
        <v>0</v>
      </c>
      <c r="CU57" s="5">
        <v>0</v>
      </c>
      <c r="CV57" s="5">
        <v>135000</v>
      </c>
      <c r="CW57" s="5">
        <v>0</v>
      </c>
      <c r="CX57" s="5">
        <v>135000</v>
      </c>
      <c r="CY57" s="5">
        <v>0</v>
      </c>
      <c r="CZ57" s="5">
        <v>135000</v>
      </c>
      <c r="DA57" s="1">
        <v>0</v>
      </c>
      <c r="DB57" s="1">
        <v>0</v>
      </c>
      <c r="DE57" s="1">
        <v>0</v>
      </c>
      <c r="DF57" s="3">
        <v>6.0254850504099997E-2</v>
      </c>
      <c r="DG57" s="4">
        <f t="shared" si="10"/>
        <v>6.0254850504099997E-2</v>
      </c>
      <c r="DH57" s="5">
        <f t="shared" si="11"/>
        <v>3.0991735537190084</v>
      </c>
      <c r="DI57" s="6">
        <f t="shared" si="12"/>
        <v>8134.4048180535001</v>
      </c>
      <c r="DJ57" s="6">
        <f>IF(ISNUMBER(MATCH(B57,'Green Overlap'!A:A,0)),MAX(12,DH57*1.35),MAX(DH57*1.35,3.5))</f>
        <v>12</v>
      </c>
      <c r="DK57" s="7">
        <f t="shared" si="13"/>
        <v>31496.415455503149</v>
      </c>
      <c r="DL57">
        <f>COUNTIF('Impacted Properties'!A:A,Red_A_Coit_to_US_75!B57)</f>
        <v>0</v>
      </c>
      <c r="DM57" s="7">
        <f t="shared" si="5"/>
        <v>11000</v>
      </c>
      <c r="DN57" s="7">
        <f t="shared" si="14"/>
        <v>42500</v>
      </c>
    </row>
    <row r="58" spans="1:118" ht="28.8" x14ac:dyDescent="0.3">
      <c r="A58" s="1">
        <v>106321</v>
      </c>
      <c r="B58" s="1">
        <v>2120426</v>
      </c>
      <c r="C58" s="1" t="s">
        <v>872</v>
      </c>
      <c r="H58" s="1">
        <v>1964338.6820400001</v>
      </c>
      <c r="I58" s="1">
        <v>6385.9818844399997</v>
      </c>
      <c r="J58" s="1">
        <v>1964338.7070299999</v>
      </c>
      <c r="K58" s="1">
        <v>6385.9818844399997</v>
      </c>
      <c r="N58" s="1" t="s">
        <v>333</v>
      </c>
      <c r="O58" s="1">
        <v>43490</v>
      </c>
      <c r="P58" s="1" t="s">
        <v>873</v>
      </c>
      <c r="Q58" s="1">
        <v>2120426</v>
      </c>
      <c r="R58" s="1" t="s">
        <v>872</v>
      </c>
      <c r="S58" s="1" t="s">
        <v>874</v>
      </c>
      <c r="T58" s="1" t="s">
        <v>113</v>
      </c>
      <c r="U58" s="1">
        <v>100</v>
      </c>
      <c r="X58" s="1" t="s">
        <v>875</v>
      </c>
      <c r="Z58" s="1" t="s">
        <v>219</v>
      </c>
      <c r="AA58" s="1" t="s">
        <v>116</v>
      </c>
      <c r="AB58" s="1" t="s">
        <v>876</v>
      </c>
      <c r="AC58" s="1" t="s">
        <v>118</v>
      </c>
      <c r="AD58" s="1" t="s">
        <v>613</v>
      </c>
      <c r="AE58" s="1" t="s">
        <v>614</v>
      </c>
      <c r="AF58" s="1" t="s">
        <v>615</v>
      </c>
      <c r="AH58" s="1" t="s">
        <v>528</v>
      </c>
      <c r="AI58" s="1" t="s">
        <v>877</v>
      </c>
      <c r="AL58" s="1">
        <v>0</v>
      </c>
      <c r="AM58" s="1">
        <v>0</v>
      </c>
      <c r="AN58" s="1" t="s">
        <v>878</v>
      </c>
      <c r="AP58" s="1" t="s">
        <v>297</v>
      </c>
      <c r="AR58" s="1" t="s">
        <v>115</v>
      </c>
      <c r="AS58" s="1" t="s">
        <v>116</v>
      </c>
      <c r="AT58" s="1" t="s">
        <v>127</v>
      </c>
      <c r="AU58" s="2" t="s">
        <v>879</v>
      </c>
      <c r="AW58" s="1" t="s">
        <v>168</v>
      </c>
      <c r="AZ58" s="1" t="s">
        <v>170</v>
      </c>
      <c r="BA58" s="1" t="s">
        <v>880</v>
      </c>
      <c r="BB58" s="1" t="s">
        <v>881</v>
      </c>
      <c r="BC58" s="1" t="s">
        <v>882</v>
      </c>
      <c r="BD58" s="1">
        <v>38701</v>
      </c>
      <c r="BE58" s="1" t="s">
        <v>193</v>
      </c>
      <c r="BF58" s="1">
        <v>47.469499999999996</v>
      </c>
      <c r="BG58" s="1">
        <v>674.38189999999997</v>
      </c>
      <c r="BH58" s="1">
        <v>2067771.42</v>
      </c>
      <c r="BI58" s="1">
        <v>2067771.42</v>
      </c>
      <c r="BJ58" s="1">
        <v>0</v>
      </c>
      <c r="BK58" s="1" t="s">
        <v>449</v>
      </c>
      <c r="BL58" s="1" t="s">
        <v>214</v>
      </c>
      <c r="BO58" s="1" t="s">
        <v>135</v>
      </c>
      <c r="BP58" s="1" t="s">
        <v>113</v>
      </c>
      <c r="BQ58" s="1">
        <v>0</v>
      </c>
      <c r="BR58" s="1">
        <v>0</v>
      </c>
      <c r="BT58" s="1" t="s">
        <v>155</v>
      </c>
      <c r="BW58" s="1">
        <v>0</v>
      </c>
      <c r="BX58" s="1">
        <v>0</v>
      </c>
      <c r="BY58" s="1">
        <v>0</v>
      </c>
      <c r="BZ58" s="1" t="s">
        <v>175</v>
      </c>
      <c r="CA58" s="1">
        <v>36970</v>
      </c>
      <c r="CB58" s="1" t="s">
        <v>139</v>
      </c>
      <c r="CC58" s="1">
        <v>2019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2018</v>
      </c>
      <c r="CP58" s="5">
        <v>0</v>
      </c>
      <c r="CQ58" s="5">
        <v>0</v>
      </c>
      <c r="CR58" s="5">
        <v>0</v>
      </c>
      <c r="CS58" s="5">
        <v>0</v>
      </c>
      <c r="CT58" s="5">
        <v>7690</v>
      </c>
      <c r="CU58" s="5">
        <v>3390618</v>
      </c>
      <c r="CV58" s="5">
        <v>3390618</v>
      </c>
      <c r="CW58" s="5">
        <v>3382928</v>
      </c>
      <c r="CX58" s="5">
        <v>7690</v>
      </c>
      <c r="CY58" s="5">
        <v>0</v>
      </c>
      <c r="CZ58" s="5">
        <v>7690</v>
      </c>
      <c r="DA58" s="1">
        <v>0</v>
      </c>
      <c r="DB58" s="1">
        <v>0</v>
      </c>
      <c r="DE58" s="1">
        <v>0</v>
      </c>
      <c r="DF58" s="3">
        <v>4.27521930251</v>
      </c>
      <c r="DG58" s="4">
        <f t="shared" si="10"/>
        <v>9.0062446465835971E-2</v>
      </c>
      <c r="DH58" s="5">
        <f t="shared" si="11"/>
        <v>1.6397450739501951</v>
      </c>
      <c r="DI58" s="6">
        <f t="shared" si="12"/>
        <v>305367.35211109981</v>
      </c>
      <c r="DJ58" s="6">
        <f>IF(ISNUMBER(MATCH(B58,'Green Overlap'!A:A,0)),MAX(12,DH58*1.35),MAX(DH58*1.35,3.5))</f>
        <v>3.5</v>
      </c>
      <c r="DK58" s="7">
        <f t="shared" si="13"/>
        <v>651799.93486067466</v>
      </c>
      <c r="DL58">
        <f>COUNTIF('Impacted Properties'!A:A,Red_A_Coit_to_US_75!B58)</f>
        <v>0</v>
      </c>
      <c r="DM58" s="7">
        <f t="shared" si="5"/>
        <v>67000</v>
      </c>
      <c r="DN58" s="7">
        <f t="shared" si="14"/>
        <v>718800</v>
      </c>
    </row>
    <row r="59" spans="1:118" ht="28.8" x14ac:dyDescent="0.3">
      <c r="A59" s="1">
        <v>116102</v>
      </c>
      <c r="B59" s="1">
        <v>2121037</v>
      </c>
      <c r="C59" s="1" t="s">
        <v>883</v>
      </c>
      <c r="D59" s="1">
        <v>38788</v>
      </c>
      <c r="H59" s="1">
        <v>123383.355451</v>
      </c>
      <c r="I59" s="1">
        <v>1493.26656088</v>
      </c>
      <c r="J59" s="1">
        <v>137583.595703</v>
      </c>
      <c r="K59" s="1">
        <v>1536.8339475800001</v>
      </c>
      <c r="P59" s="1" t="s">
        <v>884</v>
      </c>
      <c r="Q59" s="1">
        <v>2121037</v>
      </c>
      <c r="R59" s="1" t="s">
        <v>883</v>
      </c>
      <c r="S59" s="1" t="s">
        <v>885</v>
      </c>
      <c r="T59" s="1" t="s">
        <v>113</v>
      </c>
      <c r="U59" s="1">
        <v>100</v>
      </c>
      <c r="X59" s="1" t="s">
        <v>886</v>
      </c>
      <c r="Z59" s="1" t="s">
        <v>219</v>
      </c>
      <c r="AA59" s="1" t="s">
        <v>116</v>
      </c>
      <c r="AB59" s="1" t="s">
        <v>887</v>
      </c>
      <c r="AC59" s="1" t="s">
        <v>118</v>
      </c>
      <c r="AD59" s="1" t="s">
        <v>221</v>
      </c>
      <c r="AE59" s="1" t="s">
        <v>703</v>
      </c>
      <c r="AF59" s="1" t="s">
        <v>223</v>
      </c>
      <c r="AG59" s="1" t="s">
        <v>394</v>
      </c>
      <c r="AH59" s="1" t="s">
        <v>888</v>
      </c>
      <c r="AI59" s="1" t="s">
        <v>889</v>
      </c>
      <c r="AL59" s="1">
        <v>0</v>
      </c>
      <c r="AM59" s="1">
        <v>0</v>
      </c>
      <c r="AN59" s="1" t="s">
        <v>890</v>
      </c>
      <c r="AP59" s="1" t="s">
        <v>891</v>
      </c>
      <c r="AR59" s="1" t="s">
        <v>115</v>
      </c>
      <c r="AS59" s="1" t="s">
        <v>116</v>
      </c>
      <c r="AT59" s="1" t="s">
        <v>127</v>
      </c>
      <c r="AU59" s="2" t="s">
        <v>892</v>
      </c>
      <c r="AV59" s="1" t="s">
        <v>208</v>
      </c>
      <c r="AW59" s="1" t="s">
        <v>168</v>
      </c>
      <c r="AZ59" s="1" t="s">
        <v>227</v>
      </c>
      <c r="BC59" s="1" t="s">
        <v>893</v>
      </c>
      <c r="BD59" s="1">
        <v>38848</v>
      </c>
      <c r="BE59" s="1" t="s">
        <v>255</v>
      </c>
      <c r="BF59" s="1">
        <v>3</v>
      </c>
      <c r="BG59" s="1">
        <v>1338.8596</v>
      </c>
      <c r="BH59" s="1">
        <v>130680</v>
      </c>
      <c r="BI59" s="1">
        <v>130680</v>
      </c>
      <c r="BJ59" s="1">
        <v>1246</v>
      </c>
      <c r="BK59" s="1" t="s">
        <v>894</v>
      </c>
      <c r="BL59" s="1" t="s">
        <v>133</v>
      </c>
      <c r="BM59" s="1" t="s">
        <v>895</v>
      </c>
      <c r="BO59" s="1" t="s">
        <v>135</v>
      </c>
      <c r="BP59" s="1" t="s">
        <v>113</v>
      </c>
      <c r="BQ59" s="1">
        <v>1970</v>
      </c>
      <c r="BR59" s="1">
        <v>1965</v>
      </c>
      <c r="BT59" s="1" t="s">
        <v>136</v>
      </c>
      <c r="BU59" s="1" t="s">
        <v>137</v>
      </c>
      <c r="BV59" s="1" t="s">
        <v>282</v>
      </c>
      <c r="BW59" s="1">
        <v>1</v>
      </c>
      <c r="BX59" s="1">
        <v>0</v>
      </c>
      <c r="BY59" s="1">
        <v>100</v>
      </c>
      <c r="BZ59" s="1" t="s">
        <v>175</v>
      </c>
      <c r="CA59" s="1">
        <v>36970</v>
      </c>
      <c r="CB59" s="1" t="s">
        <v>139</v>
      </c>
      <c r="CC59" s="1">
        <v>2019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2018</v>
      </c>
      <c r="CP59" s="5">
        <v>0</v>
      </c>
      <c r="CQ59" s="5">
        <v>40424</v>
      </c>
      <c r="CR59" s="5">
        <v>0</v>
      </c>
      <c r="CS59" s="5">
        <v>40000</v>
      </c>
      <c r="CT59" s="5">
        <v>196</v>
      </c>
      <c r="CU59" s="5">
        <v>44000</v>
      </c>
      <c r="CV59" s="5">
        <v>124424</v>
      </c>
      <c r="CW59" s="5">
        <v>43804</v>
      </c>
      <c r="CX59" s="5">
        <v>80620</v>
      </c>
      <c r="CY59" s="5">
        <v>0</v>
      </c>
      <c r="CZ59" s="5">
        <v>80620</v>
      </c>
      <c r="DA59" s="1">
        <v>0</v>
      </c>
      <c r="DB59" s="1">
        <v>0</v>
      </c>
      <c r="DE59" s="1">
        <v>0</v>
      </c>
      <c r="DF59" s="3">
        <v>0.76915198918600003</v>
      </c>
      <c r="DG59" s="4">
        <f t="shared" si="10"/>
        <v>0.25638399639533332</v>
      </c>
      <c r="DH59" s="5">
        <f t="shared" si="11"/>
        <v>0.64279155188246095</v>
      </c>
      <c r="DI59" s="6">
        <f t="shared" si="12"/>
        <v>21536.255697207998</v>
      </c>
      <c r="DJ59" s="6">
        <f>IF(ISNUMBER(MATCH(B59,'Green Overlap'!A:A,0)),MAX(12,DH59*1.35),MAX(DH59*1.35,3.5))</f>
        <v>3.5</v>
      </c>
      <c r="DK59" s="7">
        <f t="shared" si="13"/>
        <v>117264.91227129757</v>
      </c>
      <c r="DL59">
        <f>COUNTIF('Impacted Properties'!A:A,Red_A_Coit_to_US_75!B59)</f>
        <v>0</v>
      </c>
      <c r="DM59" s="7">
        <f t="shared" si="5"/>
        <v>67000</v>
      </c>
      <c r="DN59" s="7">
        <f t="shared" si="14"/>
        <v>184300</v>
      </c>
    </row>
    <row r="60" spans="1:118" ht="28.8" x14ac:dyDescent="0.3">
      <c r="A60" s="1">
        <v>111067</v>
      </c>
      <c r="B60" s="1">
        <v>2602263</v>
      </c>
      <c r="C60" s="1" t="s">
        <v>896</v>
      </c>
      <c r="D60" s="1">
        <v>38837</v>
      </c>
      <c r="H60" s="1">
        <v>67918.354434199995</v>
      </c>
      <c r="I60" s="1">
        <v>1278.58988924</v>
      </c>
      <c r="J60" s="1">
        <v>67918.3535156</v>
      </c>
      <c r="K60" s="1">
        <v>1278.58988924</v>
      </c>
      <c r="P60" s="1" t="s">
        <v>897</v>
      </c>
      <c r="Q60" s="1">
        <v>2602263</v>
      </c>
      <c r="R60" s="1" t="s">
        <v>896</v>
      </c>
      <c r="S60" s="1" t="s">
        <v>493</v>
      </c>
      <c r="T60" s="1" t="s">
        <v>113</v>
      </c>
      <c r="U60" s="1">
        <v>100</v>
      </c>
      <c r="W60" s="1" t="s">
        <v>494</v>
      </c>
      <c r="X60" s="1" t="s">
        <v>495</v>
      </c>
      <c r="Z60" s="1" t="s">
        <v>219</v>
      </c>
      <c r="AA60" s="1" t="s">
        <v>116</v>
      </c>
      <c r="AB60" s="1" t="s">
        <v>496</v>
      </c>
      <c r="AC60" s="1" t="s">
        <v>118</v>
      </c>
      <c r="AD60" s="1" t="s">
        <v>497</v>
      </c>
      <c r="AE60" s="1" t="s">
        <v>498</v>
      </c>
      <c r="AF60" s="1" t="s">
        <v>499</v>
      </c>
      <c r="AH60" s="1" t="s">
        <v>528</v>
      </c>
      <c r="AI60" s="1" t="s">
        <v>898</v>
      </c>
      <c r="AL60" s="1">
        <v>0</v>
      </c>
      <c r="AM60" s="1">
        <v>0</v>
      </c>
      <c r="AR60" s="1" t="s">
        <v>115</v>
      </c>
      <c r="AS60" s="1" t="s">
        <v>116</v>
      </c>
      <c r="AT60" s="1" t="s">
        <v>127</v>
      </c>
      <c r="AU60" s="2" t="s">
        <v>226</v>
      </c>
      <c r="AV60" s="1" t="s">
        <v>208</v>
      </c>
      <c r="AW60" s="1" t="s">
        <v>129</v>
      </c>
      <c r="AZ60" s="1" t="s">
        <v>209</v>
      </c>
      <c r="BA60" s="1" t="s">
        <v>210</v>
      </c>
      <c r="BB60" s="1" t="s">
        <v>211</v>
      </c>
      <c r="BC60" s="1" t="s">
        <v>212</v>
      </c>
      <c r="BD60" s="1">
        <v>38541</v>
      </c>
      <c r="BE60" s="1" t="s">
        <v>213</v>
      </c>
      <c r="BF60" s="1">
        <v>10.5669</v>
      </c>
      <c r="BG60" s="1">
        <v>0</v>
      </c>
      <c r="BH60" s="1">
        <v>460294.16</v>
      </c>
      <c r="BI60" s="1">
        <v>460294.16</v>
      </c>
      <c r="BJ60" s="1">
        <v>0</v>
      </c>
      <c r="BK60" s="1" t="s">
        <v>497</v>
      </c>
      <c r="BL60" s="1" t="s">
        <v>214</v>
      </c>
      <c r="BO60" s="1" t="s">
        <v>135</v>
      </c>
      <c r="BP60" s="1" t="s">
        <v>113</v>
      </c>
      <c r="BQ60" s="1">
        <v>0</v>
      </c>
      <c r="BR60" s="1">
        <v>0</v>
      </c>
      <c r="BT60" s="1" t="s">
        <v>136</v>
      </c>
      <c r="BW60" s="1">
        <v>0</v>
      </c>
      <c r="BX60" s="1">
        <v>0</v>
      </c>
      <c r="BY60" s="1">
        <v>0</v>
      </c>
      <c r="BZ60" s="1" t="s">
        <v>175</v>
      </c>
      <c r="CA60" s="1">
        <v>38819</v>
      </c>
      <c r="CB60" s="1" t="s">
        <v>139</v>
      </c>
      <c r="CC60" s="1">
        <v>2019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2018</v>
      </c>
      <c r="CP60" s="5">
        <v>0</v>
      </c>
      <c r="CQ60" s="5">
        <v>0</v>
      </c>
      <c r="CR60" s="5">
        <v>0</v>
      </c>
      <c r="CS60" s="5">
        <v>0</v>
      </c>
      <c r="CT60" s="5">
        <v>1173</v>
      </c>
      <c r="CU60" s="5">
        <v>690441</v>
      </c>
      <c r="CV60" s="5">
        <v>690441</v>
      </c>
      <c r="CW60" s="5">
        <v>689268</v>
      </c>
      <c r="CX60" s="5">
        <v>1173</v>
      </c>
      <c r="CY60" s="5">
        <v>0</v>
      </c>
      <c r="CZ60" s="5">
        <v>1173</v>
      </c>
      <c r="DA60" s="1">
        <v>2006</v>
      </c>
      <c r="DB60" s="1">
        <v>961739</v>
      </c>
      <c r="DD60" s="1" t="s">
        <v>528</v>
      </c>
      <c r="DE60" s="1">
        <v>42.5</v>
      </c>
      <c r="DF60" s="3">
        <v>0.35758628065499998</v>
      </c>
      <c r="DG60" s="4">
        <f t="shared" si="10"/>
        <v>3.3840225966220813E-2</v>
      </c>
      <c r="DH60" s="5">
        <f t="shared" si="11"/>
        <v>1.4999994785942972</v>
      </c>
      <c r="DI60" s="6">
        <f t="shared" si="12"/>
        <v>23364.679456343467</v>
      </c>
      <c r="DJ60" s="6">
        <f>IF(ISNUMBER(MATCH(B60,'Green Overlap'!A:A,0)),MAX(12,DH60*1.35),MAX(DH60*1.35,3.5))</f>
        <v>3.5</v>
      </c>
      <c r="DK60" s="7">
        <f t="shared" si="13"/>
        <v>54517.604348661291</v>
      </c>
      <c r="DL60">
        <f>COUNTIF('Impacted Properties'!A:A,Red_A_Coit_to_US_75!B60)</f>
        <v>0</v>
      </c>
      <c r="DM60" s="7">
        <f t="shared" si="5"/>
        <v>67000</v>
      </c>
      <c r="DN60" s="7">
        <f t="shared" si="14"/>
        <v>121600</v>
      </c>
    </row>
    <row r="61" spans="1:118" ht="28.8" x14ac:dyDescent="0.3">
      <c r="A61" s="1">
        <v>127639</v>
      </c>
      <c r="B61" s="1">
        <v>965913</v>
      </c>
      <c r="C61" s="1" t="s">
        <v>899</v>
      </c>
      <c r="H61" s="1">
        <v>176035.062469</v>
      </c>
      <c r="I61" s="1">
        <v>1937.4849717500001</v>
      </c>
      <c r="J61" s="1">
        <v>176035.060547</v>
      </c>
      <c r="K61" s="1">
        <v>1937.4849717500001</v>
      </c>
      <c r="N61" s="1" t="s">
        <v>302</v>
      </c>
      <c r="O61" s="1">
        <v>43343</v>
      </c>
      <c r="P61" s="1" t="s">
        <v>900</v>
      </c>
      <c r="Q61" s="1">
        <v>965913</v>
      </c>
      <c r="R61" s="1" t="s">
        <v>899</v>
      </c>
      <c r="S61" s="1" t="s">
        <v>901</v>
      </c>
      <c r="T61" s="1" t="s">
        <v>113</v>
      </c>
      <c r="U61" s="1">
        <v>100</v>
      </c>
      <c r="X61" s="1" t="s">
        <v>902</v>
      </c>
      <c r="Z61" s="1" t="s">
        <v>219</v>
      </c>
      <c r="AA61" s="1" t="s">
        <v>116</v>
      </c>
      <c r="AB61" s="1" t="s">
        <v>903</v>
      </c>
      <c r="AC61" s="1" t="s">
        <v>118</v>
      </c>
      <c r="AD61" s="1" t="s">
        <v>279</v>
      </c>
      <c r="AE61" s="1" t="s">
        <v>280</v>
      </c>
      <c r="AF61" s="1" t="s">
        <v>281</v>
      </c>
      <c r="AH61" s="1" t="s">
        <v>904</v>
      </c>
      <c r="AI61" s="1" t="s">
        <v>905</v>
      </c>
      <c r="AL61" s="1">
        <v>0</v>
      </c>
      <c r="AM61" s="1">
        <v>0</v>
      </c>
      <c r="AN61" s="1" t="s">
        <v>906</v>
      </c>
      <c r="AO61" s="1" t="s">
        <v>265</v>
      </c>
      <c r="AP61" s="1" t="s">
        <v>248</v>
      </c>
      <c r="AQ61" s="1" t="s">
        <v>249</v>
      </c>
      <c r="AR61" s="1" t="s">
        <v>115</v>
      </c>
      <c r="AS61" s="1" t="s">
        <v>116</v>
      </c>
      <c r="AT61" s="1" t="s">
        <v>127</v>
      </c>
      <c r="AU61" s="2" t="s">
        <v>907</v>
      </c>
      <c r="AV61" s="1" t="s">
        <v>208</v>
      </c>
      <c r="AW61" s="1" t="s">
        <v>129</v>
      </c>
      <c r="AZ61" s="1" t="s">
        <v>209</v>
      </c>
      <c r="BA61" s="1" t="s">
        <v>908</v>
      </c>
      <c r="BC61" s="1" t="s">
        <v>192</v>
      </c>
      <c r="BD61" s="1">
        <v>31199</v>
      </c>
      <c r="BE61" s="1" t="s">
        <v>681</v>
      </c>
      <c r="BF61" s="1">
        <v>0</v>
      </c>
      <c r="BG61" s="1">
        <v>0</v>
      </c>
      <c r="BH61" s="1">
        <v>83805</v>
      </c>
      <c r="BI61" s="1">
        <v>83805</v>
      </c>
      <c r="BJ61" s="1">
        <v>0</v>
      </c>
      <c r="BK61" s="1" t="s">
        <v>279</v>
      </c>
      <c r="BL61" s="1" t="s">
        <v>194</v>
      </c>
      <c r="BO61" s="1" t="s">
        <v>135</v>
      </c>
      <c r="BP61" s="1" t="s">
        <v>113</v>
      </c>
      <c r="BQ61" s="1">
        <v>0</v>
      </c>
      <c r="BR61" s="1">
        <v>0</v>
      </c>
      <c r="BT61" s="1" t="s">
        <v>194</v>
      </c>
      <c r="BW61" s="1">
        <v>0</v>
      </c>
      <c r="BX61" s="1">
        <v>0</v>
      </c>
      <c r="BY61" s="1">
        <v>0</v>
      </c>
      <c r="BZ61" s="1" t="s">
        <v>175</v>
      </c>
      <c r="CB61" s="1" t="s">
        <v>139</v>
      </c>
      <c r="CC61" s="1">
        <v>2019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2018</v>
      </c>
      <c r="CP61" s="5">
        <v>0</v>
      </c>
      <c r="CQ61" s="5">
        <v>0</v>
      </c>
      <c r="CR61" s="5">
        <v>838050</v>
      </c>
      <c r="CS61" s="5">
        <v>0</v>
      </c>
      <c r="CT61" s="5">
        <v>0</v>
      </c>
      <c r="CU61" s="5">
        <v>0</v>
      </c>
      <c r="CV61" s="5">
        <v>838050</v>
      </c>
      <c r="CW61" s="5">
        <v>0</v>
      </c>
      <c r="CX61" s="5">
        <v>838050</v>
      </c>
      <c r="CY61" s="5">
        <v>0</v>
      </c>
      <c r="CZ61" s="5">
        <v>838050</v>
      </c>
      <c r="DA61" s="1">
        <v>0</v>
      </c>
      <c r="DB61" s="1">
        <v>0</v>
      </c>
      <c r="DE61" s="1">
        <v>0</v>
      </c>
      <c r="DF61" s="3">
        <v>0.492448549608</v>
      </c>
      <c r="DG61" s="4">
        <f t="shared" si="10"/>
        <v>0.25596394989468985</v>
      </c>
      <c r="DH61" s="5">
        <f t="shared" si="11"/>
        <v>10</v>
      </c>
      <c r="DI61" s="6">
        <f t="shared" si="12"/>
        <v>214510.58820924483</v>
      </c>
      <c r="DJ61" s="6">
        <f>IF(ISNUMBER(MATCH(B61,'Green Overlap'!A:A,0)),MAX(12,DH61*1.35),MAX(DH61*1.35,3.5))</f>
        <v>13.5</v>
      </c>
      <c r="DK61" s="7">
        <f t="shared" si="13"/>
        <v>289589.29408248048</v>
      </c>
      <c r="DL61">
        <f>COUNTIF('Impacted Properties'!A:A,Red_A_Coit_to_US_75!B61)</f>
        <v>0</v>
      </c>
      <c r="DM61" s="7">
        <f t="shared" si="5"/>
        <v>67000</v>
      </c>
      <c r="DN61" s="7">
        <f t="shared" si="14"/>
        <v>356600</v>
      </c>
    </row>
    <row r="62" spans="1:118" ht="28.8" x14ac:dyDescent="0.3">
      <c r="A62" s="1">
        <v>133825</v>
      </c>
      <c r="B62" s="1">
        <v>966011</v>
      </c>
      <c r="C62" s="1" t="s">
        <v>909</v>
      </c>
      <c r="D62" s="1">
        <v>38725</v>
      </c>
      <c r="H62" s="1">
        <v>85883.592032100001</v>
      </c>
      <c r="I62" s="1">
        <v>1256.38626127</v>
      </c>
      <c r="J62" s="1">
        <v>83766.1308594</v>
      </c>
      <c r="K62" s="1">
        <v>1248.6693812000001</v>
      </c>
      <c r="P62" s="1" t="s">
        <v>910</v>
      </c>
      <c r="Q62" s="1">
        <v>966011</v>
      </c>
      <c r="R62" s="1" t="s">
        <v>909</v>
      </c>
      <c r="S62" s="1" t="s">
        <v>685</v>
      </c>
      <c r="T62" s="1" t="s">
        <v>113</v>
      </c>
      <c r="U62" s="1">
        <v>100</v>
      </c>
      <c r="X62" s="1" t="s">
        <v>911</v>
      </c>
      <c r="Z62" s="1" t="s">
        <v>687</v>
      </c>
      <c r="AA62" s="1" t="s">
        <v>116</v>
      </c>
      <c r="AB62" s="1" t="s">
        <v>912</v>
      </c>
      <c r="AC62" s="1" t="s">
        <v>118</v>
      </c>
      <c r="AD62" s="1" t="s">
        <v>401</v>
      </c>
      <c r="AE62" s="1" t="s">
        <v>402</v>
      </c>
      <c r="AF62" s="1" t="s">
        <v>403</v>
      </c>
      <c r="AG62" s="1" t="s">
        <v>394</v>
      </c>
      <c r="AH62" s="1" t="s">
        <v>913</v>
      </c>
      <c r="AI62" s="1" t="s">
        <v>914</v>
      </c>
      <c r="AL62" s="1">
        <v>0</v>
      </c>
      <c r="AM62" s="1">
        <v>0</v>
      </c>
      <c r="AP62" s="1" t="s">
        <v>691</v>
      </c>
      <c r="AR62" s="1" t="s">
        <v>115</v>
      </c>
      <c r="AS62" s="1" t="s">
        <v>116</v>
      </c>
      <c r="AT62" s="1" t="s">
        <v>127</v>
      </c>
      <c r="AU62" s="2" t="s">
        <v>915</v>
      </c>
      <c r="AV62" s="1" t="s">
        <v>208</v>
      </c>
      <c r="AW62" s="1" t="s">
        <v>168</v>
      </c>
      <c r="AZ62" s="1" t="s">
        <v>227</v>
      </c>
      <c r="BC62" s="1" t="s">
        <v>916</v>
      </c>
      <c r="BD62" s="1">
        <v>43080</v>
      </c>
      <c r="BE62" s="1" t="s">
        <v>255</v>
      </c>
      <c r="BF62" s="1">
        <v>2</v>
      </c>
      <c r="BG62" s="1">
        <v>0</v>
      </c>
      <c r="BH62" s="1">
        <v>87120</v>
      </c>
      <c r="BI62" s="1">
        <v>87120</v>
      </c>
      <c r="BJ62" s="1">
        <v>0</v>
      </c>
      <c r="BK62" s="1" t="s">
        <v>409</v>
      </c>
      <c r="BL62" s="1" t="s">
        <v>231</v>
      </c>
      <c r="BO62" s="1" t="s">
        <v>135</v>
      </c>
      <c r="BP62" s="1" t="s">
        <v>173</v>
      </c>
      <c r="BQ62" s="1">
        <v>0</v>
      </c>
      <c r="BR62" s="1">
        <v>0</v>
      </c>
      <c r="BT62" s="1" t="s">
        <v>231</v>
      </c>
      <c r="BW62" s="1">
        <v>0</v>
      </c>
      <c r="BX62" s="1">
        <v>0</v>
      </c>
      <c r="BY62" s="1">
        <v>0</v>
      </c>
      <c r="BZ62" s="1" t="s">
        <v>175</v>
      </c>
      <c r="CB62" s="1" t="s">
        <v>139</v>
      </c>
      <c r="CC62" s="1">
        <v>2019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2018</v>
      </c>
      <c r="CP62" s="5">
        <v>0</v>
      </c>
      <c r="CQ62" s="5">
        <v>0</v>
      </c>
      <c r="CR62" s="5">
        <v>0</v>
      </c>
      <c r="CS62" s="5">
        <v>836352</v>
      </c>
      <c r="CT62" s="5">
        <v>0</v>
      </c>
      <c r="CU62" s="5">
        <v>0</v>
      </c>
      <c r="CV62" s="5">
        <v>836352</v>
      </c>
      <c r="CW62" s="5">
        <v>0</v>
      </c>
      <c r="CX62" s="5">
        <v>836352</v>
      </c>
      <c r="CY62" s="5">
        <v>0</v>
      </c>
      <c r="CZ62" s="5">
        <v>836352</v>
      </c>
      <c r="DA62" s="1">
        <v>0</v>
      </c>
      <c r="DB62" s="1">
        <v>0</v>
      </c>
      <c r="DE62" s="1">
        <v>0</v>
      </c>
      <c r="DF62" s="3">
        <v>1.0464080787500001</v>
      </c>
      <c r="DG62" s="4">
        <f t="shared" si="10"/>
        <v>0.52320403937500004</v>
      </c>
      <c r="DH62" s="5">
        <f t="shared" si="11"/>
        <v>9.6</v>
      </c>
      <c r="DI62" s="6">
        <f t="shared" si="12"/>
        <v>437582.74473936</v>
      </c>
      <c r="DJ62" s="6">
        <f>IF(ISNUMBER(MATCH(B62,'Green Overlap'!A:A,0)),MAX(12,DH62*1.35),MAX(DH62*1.35,3.5))</f>
        <v>12.96</v>
      </c>
      <c r="DK62" s="7">
        <f t="shared" si="13"/>
        <v>590736.70539813605</v>
      </c>
      <c r="DL62">
        <f>COUNTIF('Impacted Properties'!A:A,Red_A_Coit_to_US_75!B62)</f>
        <v>0</v>
      </c>
      <c r="DM62" s="7">
        <f t="shared" si="5"/>
        <v>67000</v>
      </c>
      <c r="DN62" s="7">
        <f t="shared" si="14"/>
        <v>657800</v>
      </c>
    </row>
    <row r="63" spans="1:118" ht="28.8" x14ac:dyDescent="0.3">
      <c r="A63" s="1">
        <v>123611</v>
      </c>
      <c r="B63" s="1">
        <v>1062147</v>
      </c>
      <c r="C63" s="1" t="s">
        <v>917</v>
      </c>
      <c r="H63" s="1">
        <v>927688.79188599996</v>
      </c>
      <c r="I63" s="1">
        <v>4881.5169749899997</v>
      </c>
      <c r="J63" s="1">
        <v>897719.30664099997</v>
      </c>
      <c r="K63" s="1">
        <v>4817.4182977999999</v>
      </c>
      <c r="P63" s="1" t="s">
        <v>918</v>
      </c>
      <c r="Q63" s="1">
        <v>1062147</v>
      </c>
      <c r="R63" s="1" t="s">
        <v>917</v>
      </c>
      <c r="S63" s="1" t="s">
        <v>919</v>
      </c>
      <c r="T63" s="1" t="s">
        <v>113</v>
      </c>
      <c r="U63" s="1">
        <v>100</v>
      </c>
      <c r="X63" s="1" t="s">
        <v>920</v>
      </c>
      <c r="Z63" s="1" t="s">
        <v>115</v>
      </c>
      <c r="AA63" s="1" t="s">
        <v>116</v>
      </c>
      <c r="AB63" s="1" t="s">
        <v>921</v>
      </c>
      <c r="AC63" s="1" t="s">
        <v>118</v>
      </c>
      <c r="AD63" s="1" t="s">
        <v>221</v>
      </c>
      <c r="AE63" s="1" t="s">
        <v>703</v>
      </c>
      <c r="AF63" s="1" t="s">
        <v>223</v>
      </c>
      <c r="AG63" s="1" t="s">
        <v>394</v>
      </c>
      <c r="AH63" s="1" t="s">
        <v>922</v>
      </c>
      <c r="AI63" s="1" t="s">
        <v>923</v>
      </c>
      <c r="AL63" s="1">
        <v>0</v>
      </c>
      <c r="AM63" s="1">
        <v>0</v>
      </c>
      <c r="AP63" s="1" t="s">
        <v>891</v>
      </c>
      <c r="AR63" s="1" t="s">
        <v>115</v>
      </c>
      <c r="AS63" s="1" t="s">
        <v>116</v>
      </c>
      <c r="AT63" s="1" t="s">
        <v>127</v>
      </c>
      <c r="AU63" s="2" t="s">
        <v>924</v>
      </c>
      <c r="AW63" s="1" t="s">
        <v>168</v>
      </c>
      <c r="AZ63" s="1" t="s">
        <v>170</v>
      </c>
      <c r="BC63" s="1" t="s">
        <v>925</v>
      </c>
      <c r="BD63" s="1">
        <v>38838</v>
      </c>
      <c r="BE63" s="1" t="s">
        <v>255</v>
      </c>
      <c r="BF63" s="1">
        <v>23.09</v>
      </c>
      <c r="BG63" s="1">
        <v>278.09100000000001</v>
      </c>
      <c r="BH63" s="1">
        <v>1005800</v>
      </c>
      <c r="BI63" s="1">
        <v>1005800.4</v>
      </c>
      <c r="BJ63" s="1">
        <v>0</v>
      </c>
      <c r="BK63" s="1" t="s">
        <v>221</v>
      </c>
      <c r="BL63" s="1" t="s">
        <v>214</v>
      </c>
      <c r="BO63" s="1" t="s">
        <v>135</v>
      </c>
      <c r="BP63" s="1" t="s">
        <v>113</v>
      </c>
      <c r="BQ63" s="1">
        <v>0</v>
      </c>
      <c r="BR63" s="1">
        <v>0</v>
      </c>
      <c r="BT63" s="1" t="s">
        <v>926</v>
      </c>
      <c r="BW63" s="1">
        <v>0</v>
      </c>
      <c r="BX63" s="1">
        <v>0</v>
      </c>
      <c r="BY63" s="1">
        <v>0</v>
      </c>
      <c r="BZ63" s="1" t="s">
        <v>175</v>
      </c>
      <c r="CB63" s="1" t="s">
        <v>139</v>
      </c>
      <c r="CC63" s="1">
        <v>2019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2018</v>
      </c>
      <c r="CP63" s="5">
        <v>0</v>
      </c>
      <c r="CQ63" s="5">
        <v>0</v>
      </c>
      <c r="CR63" s="5">
        <v>0</v>
      </c>
      <c r="CS63" s="5">
        <v>0</v>
      </c>
      <c r="CT63" s="5">
        <v>1824</v>
      </c>
      <c r="CU63" s="5">
        <v>1039050</v>
      </c>
      <c r="CV63" s="5">
        <v>1039050</v>
      </c>
      <c r="CW63" s="5">
        <v>1037226</v>
      </c>
      <c r="CX63" s="5">
        <v>1824</v>
      </c>
      <c r="CY63" s="5">
        <v>0</v>
      </c>
      <c r="CZ63" s="5">
        <v>1824</v>
      </c>
      <c r="DA63" s="1">
        <v>0</v>
      </c>
      <c r="DB63" s="1">
        <v>0</v>
      </c>
      <c r="DE63" s="1">
        <v>0</v>
      </c>
      <c r="DF63" s="3">
        <v>2.8486134819200002</v>
      </c>
      <c r="DG63" s="4">
        <f t="shared" si="10"/>
        <v>0.12337000787873539</v>
      </c>
      <c r="DH63" s="5">
        <f t="shared" si="11"/>
        <v>1.0330578512396693</v>
      </c>
      <c r="DI63" s="6">
        <f t="shared" si="12"/>
        <v>128187.6066864</v>
      </c>
      <c r="DJ63" s="6">
        <f>IF(ISNUMBER(MATCH(B63,'Green Overlap'!A:A,0)),MAX(12,DH63*1.35),MAX(DH63*1.35,3.5))</f>
        <v>3.5</v>
      </c>
      <c r="DK63" s="7">
        <f t="shared" si="13"/>
        <v>434299.61145352322</v>
      </c>
      <c r="DL63">
        <f>COUNTIF('Impacted Properties'!A:A,Red_A_Coit_to_US_75!B63)</f>
        <v>0</v>
      </c>
      <c r="DM63" s="7">
        <f t="shared" si="5"/>
        <v>67000</v>
      </c>
      <c r="DN63" s="7">
        <f t="shared" si="14"/>
        <v>501300</v>
      </c>
    </row>
    <row r="64" spans="1:118" ht="28.8" x14ac:dyDescent="0.3">
      <c r="A64" s="1">
        <v>126945</v>
      </c>
      <c r="B64" s="1">
        <v>1968236</v>
      </c>
      <c r="C64" s="1" t="s">
        <v>927</v>
      </c>
      <c r="D64" s="1">
        <v>39271</v>
      </c>
      <c r="H64" s="1">
        <v>522626.65766700002</v>
      </c>
      <c r="I64" s="1">
        <v>5376.6456654499998</v>
      </c>
      <c r="J64" s="1">
        <v>281443.382813</v>
      </c>
      <c r="K64" s="1">
        <v>2925.2916971899999</v>
      </c>
      <c r="N64" s="1" t="s">
        <v>333</v>
      </c>
      <c r="O64" s="1">
        <v>43431</v>
      </c>
      <c r="P64" s="1" t="s">
        <v>928</v>
      </c>
      <c r="Q64" s="1">
        <v>1968236</v>
      </c>
      <c r="R64" s="1" t="s">
        <v>927</v>
      </c>
      <c r="S64" s="1" t="s">
        <v>790</v>
      </c>
      <c r="T64" s="1" t="s">
        <v>113</v>
      </c>
      <c r="U64" s="1">
        <v>100</v>
      </c>
      <c r="W64" s="1" t="s">
        <v>791</v>
      </c>
      <c r="X64" s="1" t="s">
        <v>792</v>
      </c>
      <c r="Y64" s="1" t="s">
        <v>793</v>
      </c>
      <c r="Z64" s="1" t="s">
        <v>794</v>
      </c>
      <c r="AA64" s="1" t="s">
        <v>116</v>
      </c>
      <c r="AB64" s="1" t="s">
        <v>795</v>
      </c>
      <c r="AC64" s="1" t="s">
        <v>118</v>
      </c>
      <c r="AD64" s="1" t="s">
        <v>820</v>
      </c>
      <c r="AE64" s="1" t="s">
        <v>821</v>
      </c>
      <c r="AF64" s="1" t="s">
        <v>822</v>
      </c>
      <c r="AH64" s="1" t="s">
        <v>148</v>
      </c>
      <c r="AI64" s="1" t="s">
        <v>929</v>
      </c>
      <c r="AL64" s="1">
        <v>0</v>
      </c>
      <c r="AM64" s="1">
        <v>0</v>
      </c>
      <c r="AR64" s="1" t="s">
        <v>115</v>
      </c>
      <c r="AS64" s="1" t="s">
        <v>116</v>
      </c>
      <c r="AU64" s="2" t="s">
        <v>597</v>
      </c>
      <c r="AV64" s="1" t="s">
        <v>208</v>
      </c>
      <c r="AW64" s="1" t="s">
        <v>168</v>
      </c>
      <c r="AZ64" s="1" t="s">
        <v>227</v>
      </c>
      <c r="BC64" s="1" t="s">
        <v>800</v>
      </c>
      <c r="BD64" s="1">
        <v>39182</v>
      </c>
      <c r="BE64" s="1" t="s">
        <v>441</v>
      </c>
      <c r="BF64" s="1">
        <v>7.2622999999999998</v>
      </c>
      <c r="BG64" s="1">
        <v>14.660600000000001</v>
      </c>
      <c r="BH64" s="1">
        <v>316345.78999999998</v>
      </c>
      <c r="BI64" s="1">
        <v>316345.78999999998</v>
      </c>
      <c r="BJ64" s="1">
        <v>0</v>
      </c>
      <c r="BK64" s="1" t="s">
        <v>820</v>
      </c>
      <c r="BL64" s="1" t="s">
        <v>214</v>
      </c>
      <c r="BO64" s="1" t="s">
        <v>135</v>
      </c>
      <c r="BP64" s="1" t="s">
        <v>113</v>
      </c>
      <c r="BQ64" s="1">
        <v>0</v>
      </c>
      <c r="BR64" s="1">
        <v>0</v>
      </c>
      <c r="BT64" s="1" t="s">
        <v>136</v>
      </c>
      <c r="BW64" s="1">
        <v>0</v>
      </c>
      <c r="BX64" s="1">
        <v>0</v>
      </c>
      <c r="BY64" s="1">
        <v>0</v>
      </c>
      <c r="BZ64" s="1" t="s">
        <v>175</v>
      </c>
      <c r="CA64" s="1">
        <v>32913</v>
      </c>
      <c r="CB64" s="1" t="s">
        <v>139</v>
      </c>
      <c r="CC64" s="1">
        <v>2019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2018</v>
      </c>
      <c r="CP64" s="5">
        <v>0</v>
      </c>
      <c r="CQ64" s="5">
        <v>0</v>
      </c>
      <c r="CR64" s="5">
        <v>0</v>
      </c>
      <c r="CS64" s="5">
        <v>0</v>
      </c>
      <c r="CT64" s="5">
        <v>806</v>
      </c>
      <c r="CU64" s="5">
        <v>363115</v>
      </c>
      <c r="CV64" s="5">
        <v>363115</v>
      </c>
      <c r="CW64" s="5">
        <v>362309</v>
      </c>
      <c r="CX64" s="5">
        <v>806</v>
      </c>
      <c r="CY64" s="5">
        <v>0</v>
      </c>
      <c r="CZ64" s="5">
        <v>806</v>
      </c>
      <c r="DA64" s="1">
        <v>0</v>
      </c>
      <c r="DB64" s="1">
        <v>0</v>
      </c>
      <c r="DE64" s="1">
        <v>0</v>
      </c>
      <c r="DF64" s="3">
        <v>2.1521561816500001</v>
      </c>
      <c r="DG64" s="4">
        <f t="shared" si="10"/>
        <v>0.2963463596992203</v>
      </c>
      <c r="DH64" s="5">
        <f t="shared" si="11"/>
        <v>1.1478420496760839</v>
      </c>
      <c r="DI64" s="6">
        <f t="shared" si="12"/>
        <v>107607.80840218237</v>
      </c>
      <c r="DJ64" s="6">
        <f>IF(ISNUMBER(MATCH(B64,'Green Overlap'!A:A,0)),MAX(12,DH64*1.35),MAX(DH64*1.35,3.5))</f>
        <v>3.5</v>
      </c>
      <c r="DK64" s="7">
        <f t="shared" si="13"/>
        <v>328117.73145435902</v>
      </c>
      <c r="DL64">
        <f>COUNTIF('Impacted Properties'!A:A,Red_A_Coit_to_US_75!B64)</f>
        <v>0</v>
      </c>
      <c r="DM64" s="7">
        <f t="shared" si="5"/>
        <v>67000</v>
      </c>
      <c r="DN64" s="7">
        <f t="shared" si="14"/>
        <v>395200</v>
      </c>
    </row>
    <row r="65" spans="1:118" x14ac:dyDescent="0.3">
      <c r="A65" s="1">
        <v>134255</v>
      </c>
      <c r="B65" s="1">
        <v>2787870</v>
      </c>
      <c r="C65" s="1" t="s">
        <v>930</v>
      </c>
      <c r="H65" s="1">
        <v>411275.79680399998</v>
      </c>
      <c r="I65" s="1">
        <v>3387.4471204199999</v>
      </c>
      <c r="J65" s="1">
        <v>411275.792969</v>
      </c>
      <c r="K65" s="1">
        <v>3387.4471204199999</v>
      </c>
      <c r="N65" s="1" t="s">
        <v>302</v>
      </c>
      <c r="O65" s="1">
        <v>43399</v>
      </c>
      <c r="P65" s="1" t="s">
        <v>931</v>
      </c>
      <c r="Q65" s="1">
        <v>2787870</v>
      </c>
      <c r="R65" s="1" t="s">
        <v>930</v>
      </c>
      <c r="S65" s="1" t="s">
        <v>932</v>
      </c>
      <c r="T65" s="1" t="s">
        <v>113</v>
      </c>
      <c r="U65" s="1">
        <v>100</v>
      </c>
      <c r="W65" s="1" t="s">
        <v>933</v>
      </c>
      <c r="X65" s="1" t="s">
        <v>934</v>
      </c>
      <c r="Z65" s="1" t="s">
        <v>935</v>
      </c>
      <c r="AA65" s="1" t="s">
        <v>116</v>
      </c>
      <c r="AB65" s="1" t="s">
        <v>936</v>
      </c>
      <c r="AC65" s="1" t="s">
        <v>118</v>
      </c>
      <c r="AD65" s="1" t="s">
        <v>132</v>
      </c>
      <c r="AE65" s="1" t="s">
        <v>182</v>
      </c>
      <c r="AF65" s="1" t="s">
        <v>183</v>
      </c>
      <c r="AH65" s="1" t="s">
        <v>937</v>
      </c>
      <c r="AI65" s="1" t="s">
        <v>938</v>
      </c>
      <c r="AL65" s="1">
        <v>0</v>
      </c>
      <c r="AM65" s="1">
        <v>0</v>
      </c>
      <c r="AW65" s="1" t="s">
        <v>129</v>
      </c>
      <c r="AZ65" s="1" t="s">
        <v>131</v>
      </c>
      <c r="BC65" s="1" t="s">
        <v>939</v>
      </c>
      <c r="BD65" s="1">
        <v>43266</v>
      </c>
      <c r="BE65" s="1" t="s">
        <v>193</v>
      </c>
      <c r="BF65" s="1">
        <v>5.0010000000000003</v>
      </c>
      <c r="BG65" s="1">
        <v>0</v>
      </c>
      <c r="BH65" s="1">
        <v>217843.56</v>
      </c>
      <c r="BI65" s="1">
        <v>217843.56</v>
      </c>
      <c r="BJ65" s="1">
        <v>0</v>
      </c>
      <c r="BK65" s="1" t="s">
        <v>132</v>
      </c>
      <c r="BL65" s="1" t="s">
        <v>214</v>
      </c>
      <c r="BO65" s="1" t="s">
        <v>135</v>
      </c>
      <c r="BP65" s="1" t="s">
        <v>113</v>
      </c>
      <c r="BQ65" s="1">
        <v>0</v>
      </c>
      <c r="BR65" s="1">
        <v>0</v>
      </c>
      <c r="BT65" s="1" t="s">
        <v>155</v>
      </c>
      <c r="BW65" s="1">
        <v>0</v>
      </c>
      <c r="BX65" s="1">
        <v>0</v>
      </c>
      <c r="BY65" s="1">
        <v>0</v>
      </c>
      <c r="BZ65" s="1" t="s">
        <v>175</v>
      </c>
      <c r="CA65" s="1">
        <v>43399</v>
      </c>
      <c r="CB65" s="1" t="s">
        <v>139</v>
      </c>
      <c r="CC65" s="1">
        <v>2019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0</v>
      </c>
      <c r="CW65" s="5">
        <v>0</v>
      </c>
      <c r="CX65" s="5">
        <v>0</v>
      </c>
      <c r="CY65" s="5">
        <v>0</v>
      </c>
      <c r="CZ65" s="5">
        <v>0</v>
      </c>
      <c r="DA65" s="1">
        <v>2019</v>
      </c>
      <c r="DB65" s="1">
        <v>2037868</v>
      </c>
      <c r="DD65" s="1" t="s">
        <v>940</v>
      </c>
      <c r="DE65" s="1">
        <v>4.8280000000000003</v>
      </c>
      <c r="DF65" s="3">
        <v>0.16200939804699999</v>
      </c>
      <c r="DG65" s="4">
        <f t="shared" si="10"/>
        <v>3.2395400529294141E-2</v>
      </c>
      <c r="DH65" s="5">
        <f t="shared" si="11"/>
        <v>0</v>
      </c>
      <c r="DI65" s="6">
        <f t="shared" si="12"/>
        <v>0</v>
      </c>
      <c r="DJ65" s="6">
        <f>IF(ISNUMBER(MATCH(B65,'Green Overlap'!A:A,0)),MAX(12,DH65*1.35),MAX(DH65*1.35,3.5))</f>
        <v>3.5</v>
      </c>
      <c r="DK65" s="7">
        <f t="shared" si="13"/>
        <v>24699.952826245615</v>
      </c>
      <c r="DL65">
        <f>COUNTIF('Impacted Properties'!A:A,Red_A_Coit_to_US_75!B65)</f>
        <v>0</v>
      </c>
      <c r="DM65" s="7">
        <f t="shared" si="5"/>
        <v>11000</v>
      </c>
      <c r="DN65" s="7">
        <f t="shared" si="14"/>
        <v>35700</v>
      </c>
    </row>
    <row r="66" spans="1:118" x14ac:dyDescent="0.3">
      <c r="A66" s="1">
        <v>144868</v>
      </c>
      <c r="B66" s="1">
        <v>963540</v>
      </c>
      <c r="C66" s="1" t="s">
        <v>941</v>
      </c>
      <c r="H66" s="1">
        <v>653042.05596599996</v>
      </c>
      <c r="I66" s="1">
        <v>3749.1646600200002</v>
      </c>
      <c r="J66" s="1">
        <v>653042.05664099997</v>
      </c>
      <c r="K66" s="1">
        <v>3749.1646600200002</v>
      </c>
      <c r="P66" s="1" t="s">
        <v>942</v>
      </c>
      <c r="Q66" s="1">
        <v>963540</v>
      </c>
      <c r="R66" s="1" t="s">
        <v>941</v>
      </c>
      <c r="S66" s="1" t="s">
        <v>943</v>
      </c>
      <c r="T66" s="1" t="s">
        <v>113</v>
      </c>
      <c r="U66" s="1">
        <v>100</v>
      </c>
      <c r="X66" s="1" t="s">
        <v>944</v>
      </c>
      <c r="Z66" s="1" t="s">
        <v>945</v>
      </c>
      <c r="AA66" s="1" t="s">
        <v>116</v>
      </c>
      <c r="AB66" s="1" t="s">
        <v>946</v>
      </c>
      <c r="AC66" s="1" t="s">
        <v>118</v>
      </c>
      <c r="AD66" s="1" t="s">
        <v>203</v>
      </c>
      <c r="AE66" s="1" t="s">
        <v>204</v>
      </c>
      <c r="AF66" s="1" t="s">
        <v>205</v>
      </c>
      <c r="AH66" s="1" t="s">
        <v>616</v>
      </c>
      <c r="AI66" s="1" t="s">
        <v>947</v>
      </c>
      <c r="AL66" s="1">
        <v>0</v>
      </c>
      <c r="AM66" s="1">
        <v>0</v>
      </c>
      <c r="AW66" s="1" t="s">
        <v>129</v>
      </c>
      <c r="AZ66" s="1" t="s">
        <v>131</v>
      </c>
      <c r="BA66" s="1" t="s">
        <v>948</v>
      </c>
      <c r="BB66" s="1" t="s">
        <v>949</v>
      </c>
      <c r="BC66" s="1" t="s">
        <v>192</v>
      </c>
      <c r="BD66" s="1">
        <v>37185</v>
      </c>
      <c r="BE66" s="1" t="s">
        <v>255</v>
      </c>
      <c r="BF66" s="1">
        <v>15.19</v>
      </c>
      <c r="BG66" s="1">
        <v>0</v>
      </c>
      <c r="BH66" s="1">
        <v>661676</v>
      </c>
      <c r="BI66" s="1">
        <v>661676.4</v>
      </c>
      <c r="BJ66" s="1">
        <v>0</v>
      </c>
      <c r="BK66" s="1" t="s">
        <v>203</v>
      </c>
      <c r="BL66" s="1" t="s">
        <v>214</v>
      </c>
      <c r="BO66" s="1" t="s">
        <v>135</v>
      </c>
      <c r="BP66" s="1" t="s">
        <v>113</v>
      </c>
      <c r="BQ66" s="1">
        <v>0</v>
      </c>
      <c r="BR66" s="1">
        <v>0</v>
      </c>
      <c r="BT66" s="1" t="s">
        <v>136</v>
      </c>
      <c r="BW66" s="1">
        <v>0</v>
      </c>
      <c r="BX66" s="1">
        <v>0</v>
      </c>
      <c r="BY66" s="1">
        <v>0</v>
      </c>
      <c r="BZ66" s="1" t="s">
        <v>175</v>
      </c>
      <c r="CB66" s="1" t="s">
        <v>139</v>
      </c>
      <c r="CC66" s="1">
        <v>2019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2018</v>
      </c>
      <c r="CP66" s="5">
        <v>0</v>
      </c>
      <c r="CQ66" s="5">
        <v>0</v>
      </c>
      <c r="CR66" s="5">
        <v>0</v>
      </c>
      <c r="CS66" s="5">
        <v>0</v>
      </c>
      <c r="CT66" s="5">
        <v>1686</v>
      </c>
      <c r="CU66" s="5">
        <v>379750</v>
      </c>
      <c r="CV66" s="5">
        <v>379750</v>
      </c>
      <c r="CW66" s="5">
        <v>378064</v>
      </c>
      <c r="CX66" s="5">
        <v>1686</v>
      </c>
      <c r="CY66" s="5">
        <v>0</v>
      </c>
      <c r="CZ66" s="5">
        <v>1686</v>
      </c>
      <c r="DA66" s="1">
        <v>0</v>
      </c>
      <c r="DB66" s="1">
        <v>0</v>
      </c>
      <c r="DE66" s="1">
        <v>0</v>
      </c>
      <c r="DF66" s="3">
        <v>1.4977150173</v>
      </c>
      <c r="DG66" s="4">
        <f t="shared" si="10"/>
        <v>9.8598750315997366E-2</v>
      </c>
      <c r="DH66" s="5">
        <f t="shared" si="11"/>
        <v>0.57392102846648296</v>
      </c>
      <c r="DI66" s="6">
        <f t="shared" si="12"/>
        <v>37442.875432499997</v>
      </c>
      <c r="DJ66" s="6">
        <f>IF(ISNUMBER(MATCH(B66,'Green Overlap'!A:A,0)),MAX(12,DH66*1.35),MAX(DH66*1.35,3.5))</f>
        <v>3.5</v>
      </c>
      <c r="DK66" s="7">
        <f t="shared" si="13"/>
        <v>228341.63153755802</v>
      </c>
      <c r="DL66">
        <f>COUNTIF('Impacted Properties'!A:A,Red_A_Coit_to_US_75!B66)</f>
        <v>0</v>
      </c>
      <c r="DM66" s="7">
        <f t="shared" si="5"/>
        <v>67000</v>
      </c>
      <c r="DN66" s="7">
        <f t="shared" ref="DN66:DN97" si="15">ROUNDUP(IF(DL66=0,DK66+DM66,0),-2)</f>
        <v>295400</v>
      </c>
    </row>
    <row r="67" spans="1:118" ht="28.8" x14ac:dyDescent="0.3">
      <c r="A67" s="1">
        <v>148953</v>
      </c>
      <c r="B67" s="1">
        <v>963559</v>
      </c>
      <c r="C67" s="1" t="s">
        <v>950</v>
      </c>
      <c r="H67" s="1">
        <v>335694.548672</v>
      </c>
      <c r="I67" s="1">
        <v>2494.6361991700001</v>
      </c>
      <c r="J67" s="1">
        <v>335694.54882800003</v>
      </c>
      <c r="K67" s="1">
        <v>2494.6361991700001</v>
      </c>
      <c r="P67" s="1" t="s">
        <v>951</v>
      </c>
      <c r="Q67" s="1">
        <v>963559</v>
      </c>
      <c r="R67" s="1" t="s">
        <v>950</v>
      </c>
      <c r="S67" s="1" t="s">
        <v>197</v>
      </c>
      <c r="T67" s="1" t="s">
        <v>113</v>
      </c>
      <c r="U67" s="1">
        <v>100</v>
      </c>
      <c r="W67" s="1" t="s">
        <v>198</v>
      </c>
      <c r="X67" s="1" t="s">
        <v>199</v>
      </c>
      <c r="Z67" s="1" t="s">
        <v>200</v>
      </c>
      <c r="AA67" s="1" t="s">
        <v>201</v>
      </c>
      <c r="AB67" s="1" t="s">
        <v>202</v>
      </c>
      <c r="AC67" s="1" t="s">
        <v>118</v>
      </c>
      <c r="AD67" s="1" t="s">
        <v>203</v>
      </c>
      <c r="AE67" s="1" t="s">
        <v>204</v>
      </c>
      <c r="AF67" s="1" t="s">
        <v>205</v>
      </c>
      <c r="AH67" s="1" t="s">
        <v>528</v>
      </c>
      <c r="AI67" s="1" t="s">
        <v>952</v>
      </c>
      <c r="AL67" s="1">
        <v>0</v>
      </c>
      <c r="AM67" s="1">
        <v>0</v>
      </c>
      <c r="AR67" s="1" t="s">
        <v>115</v>
      </c>
      <c r="AS67" s="1" t="s">
        <v>116</v>
      </c>
      <c r="AU67" s="2" t="s">
        <v>597</v>
      </c>
      <c r="AV67" s="1" t="s">
        <v>208</v>
      </c>
      <c r="AW67" s="1" t="s">
        <v>129</v>
      </c>
      <c r="AZ67" s="1" t="s">
        <v>209</v>
      </c>
      <c r="BA67" s="1" t="s">
        <v>210</v>
      </c>
      <c r="BB67" s="1" t="s">
        <v>211</v>
      </c>
      <c r="BC67" s="1" t="s">
        <v>212</v>
      </c>
      <c r="BD67" s="1">
        <v>38541</v>
      </c>
      <c r="BE67" s="1" t="s">
        <v>213</v>
      </c>
      <c r="BF67" s="1">
        <v>7.4089999999999998</v>
      </c>
      <c r="BG67" s="1">
        <v>0</v>
      </c>
      <c r="BH67" s="1">
        <v>322736</v>
      </c>
      <c r="BI67" s="1">
        <v>322736.03999999998</v>
      </c>
      <c r="BJ67" s="1">
        <v>0</v>
      </c>
      <c r="BK67" s="1" t="s">
        <v>203</v>
      </c>
      <c r="BL67" s="1" t="s">
        <v>214</v>
      </c>
      <c r="BO67" s="1" t="s">
        <v>135</v>
      </c>
      <c r="BP67" s="1" t="s">
        <v>113</v>
      </c>
      <c r="BQ67" s="1">
        <v>0</v>
      </c>
      <c r="BR67" s="1">
        <v>0</v>
      </c>
      <c r="BT67" s="1" t="s">
        <v>136</v>
      </c>
      <c r="BW67" s="1">
        <v>0</v>
      </c>
      <c r="BX67" s="1">
        <v>0</v>
      </c>
      <c r="BY67" s="1">
        <v>0</v>
      </c>
      <c r="BZ67" s="1" t="s">
        <v>175</v>
      </c>
      <c r="CB67" s="1" t="s">
        <v>139</v>
      </c>
      <c r="CC67" s="1">
        <v>2019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2018</v>
      </c>
      <c r="CP67" s="5">
        <v>0</v>
      </c>
      <c r="CQ67" s="5">
        <v>0</v>
      </c>
      <c r="CR67" s="5">
        <v>0</v>
      </c>
      <c r="CS67" s="5">
        <v>0</v>
      </c>
      <c r="CT67" s="5">
        <v>822</v>
      </c>
      <c r="CU67" s="5">
        <v>14818</v>
      </c>
      <c r="CV67" s="5">
        <v>14818</v>
      </c>
      <c r="CW67" s="5">
        <v>13996</v>
      </c>
      <c r="CX67" s="5">
        <v>822</v>
      </c>
      <c r="CY67" s="5">
        <v>0</v>
      </c>
      <c r="CZ67" s="5">
        <v>822</v>
      </c>
      <c r="DA67" s="1">
        <v>0</v>
      </c>
      <c r="DB67" s="1">
        <v>0</v>
      </c>
      <c r="DE67" s="1">
        <v>0</v>
      </c>
      <c r="DF67" s="3">
        <v>5.1800099085999998</v>
      </c>
      <c r="DG67" s="4">
        <f t="shared" si="10"/>
        <v>0.69915102019165887</v>
      </c>
      <c r="DH67" s="5">
        <f t="shared" si="11"/>
        <v>4.5913682277318645E-2</v>
      </c>
      <c r="DI67" s="6">
        <f t="shared" si="12"/>
        <v>10360.0198172</v>
      </c>
      <c r="DJ67" s="6">
        <f>IF(ISNUMBER(MATCH(B67,'Green Overlap'!A:A,0)),MAX(12,DH67*1.35),MAX(DH67*1.35,3.5))</f>
        <v>3.5</v>
      </c>
      <c r="DK67" s="7">
        <f t="shared" si="13"/>
        <v>789744.31066515599</v>
      </c>
      <c r="DL67">
        <f>COUNTIF('Impacted Properties'!A:A,Red_A_Coit_to_US_75!B67)</f>
        <v>0</v>
      </c>
      <c r="DM67" s="7">
        <f t="shared" ref="DM67:DM130" si="16">IF(DI67&gt;10000,67000,11000)</f>
        <v>67000</v>
      </c>
      <c r="DN67" s="7">
        <f t="shared" si="15"/>
        <v>856800</v>
      </c>
    </row>
    <row r="68" spans="1:118" x14ac:dyDescent="0.3">
      <c r="A68" s="1">
        <v>142846</v>
      </c>
      <c r="B68" s="1">
        <v>965904</v>
      </c>
      <c r="C68" s="1" t="s">
        <v>953</v>
      </c>
      <c r="H68" s="1">
        <v>115916.43245599999</v>
      </c>
      <c r="I68" s="1">
        <v>1760.62544918</v>
      </c>
      <c r="J68" s="1">
        <v>115916.380859</v>
      </c>
      <c r="K68" s="1">
        <v>1760.62510567</v>
      </c>
      <c r="P68" s="1" t="s">
        <v>954</v>
      </c>
      <c r="Q68" s="1">
        <v>965904</v>
      </c>
      <c r="R68" s="1" t="s">
        <v>953</v>
      </c>
      <c r="S68" s="1" t="s">
        <v>955</v>
      </c>
      <c r="T68" s="1" t="s">
        <v>113</v>
      </c>
      <c r="U68" s="1">
        <v>100</v>
      </c>
      <c r="W68" s="1" t="s">
        <v>956</v>
      </c>
      <c r="X68" s="1" t="s">
        <v>495</v>
      </c>
      <c r="Z68" s="1" t="s">
        <v>219</v>
      </c>
      <c r="AA68" s="1" t="s">
        <v>116</v>
      </c>
      <c r="AB68" s="1" t="s">
        <v>496</v>
      </c>
      <c r="AC68" s="1" t="s">
        <v>118</v>
      </c>
      <c r="AD68" s="1" t="s">
        <v>279</v>
      </c>
      <c r="AE68" s="1" t="s">
        <v>280</v>
      </c>
      <c r="AF68" s="1" t="s">
        <v>281</v>
      </c>
      <c r="AH68" s="1" t="s">
        <v>957</v>
      </c>
      <c r="AI68" s="1" t="s">
        <v>958</v>
      </c>
      <c r="AL68" s="1">
        <v>0</v>
      </c>
      <c r="AM68" s="1">
        <v>0</v>
      </c>
      <c r="AV68" s="1" t="s">
        <v>208</v>
      </c>
      <c r="AW68" s="1" t="s">
        <v>129</v>
      </c>
      <c r="AZ68" s="1" t="s">
        <v>209</v>
      </c>
      <c r="BC68" s="1" t="s">
        <v>959</v>
      </c>
      <c r="BD68" s="1">
        <v>41719</v>
      </c>
      <c r="BE68" s="1" t="s">
        <v>255</v>
      </c>
      <c r="BF68" s="1">
        <v>2.5350000000000001</v>
      </c>
      <c r="BG68" s="1">
        <v>0</v>
      </c>
      <c r="BH68" s="1">
        <v>110424.6</v>
      </c>
      <c r="BI68" s="1">
        <v>110424.6</v>
      </c>
      <c r="BJ68" s="1">
        <v>0</v>
      </c>
      <c r="BK68" s="1" t="s">
        <v>279</v>
      </c>
      <c r="BL68" s="1" t="s">
        <v>610</v>
      </c>
      <c r="BO68" s="1" t="s">
        <v>135</v>
      </c>
      <c r="BP68" s="1" t="s">
        <v>113</v>
      </c>
      <c r="BQ68" s="1">
        <v>0</v>
      </c>
      <c r="BR68" s="1">
        <v>0</v>
      </c>
      <c r="BT68" s="1" t="s">
        <v>610</v>
      </c>
      <c r="BW68" s="1">
        <v>0</v>
      </c>
      <c r="BX68" s="1">
        <v>0</v>
      </c>
      <c r="BY68" s="1">
        <v>0</v>
      </c>
      <c r="BZ68" s="1" t="s">
        <v>175</v>
      </c>
      <c r="CB68" s="1" t="s">
        <v>139</v>
      </c>
      <c r="CC68" s="1">
        <v>2019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2018</v>
      </c>
      <c r="CP68" s="5">
        <v>0</v>
      </c>
      <c r="CQ68" s="5">
        <v>0</v>
      </c>
      <c r="CR68" s="5">
        <v>0</v>
      </c>
      <c r="CS68" s="5">
        <v>220849</v>
      </c>
      <c r="CT68" s="5">
        <v>0</v>
      </c>
      <c r="CU68" s="5">
        <v>0</v>
      </c>
      <c r="CV68" s="5">
        <v>220849</v>
      </c>
      <c r="CW68" s="5">
        <v>0</v>
      </c>
      <c r="CX68" s="5">
        <v>220849</v>
      </c>
      <c r="CY68" s="5">
        <v>0</v>
      </c>
      <c r="CZ68" s="5">
        <v>220849</v>
      </c>
      <c r="DA68" s="1">
        <v>0</v>
      </c>
      <c r="DB68" s="1">
        <v>0</v>
      </c>
      <c r="DE68" s="1">
        <v>0</v>
      </c>
      <c r="DF68" s="3">
        <v>1.1711899297499999</v>
      </c>
      <c r="DG68" s="4">
        <f t="shared" si="10"/>
        <v>0.46200786183431947</v>
      </c>
      <c r="DH68" s="5">
        <f t="shared" si="11"/>
        <v>1.9999981888093774</v>
      </c>
      <c r="DI68" s="6">
        <f t="shared" si="12"/>
        <v>102033.97427824762</v>
      </c>
      <c r="DJ68" s="6">
        <f>IF(ISNUMBER(MATCH(B68,'Green Overlap'!A:A,0)),MAX(12,DH68*1.35),MAX(DH68*1.35,3.5))</f>
        <v>12</v>
      </c>
      <c r="DK68" s="7">
        <f t="shared" si="13"/>
        <v>612204.40007891995</v>
      </c>
      <c r="DL68">
        <f>COUNTIF('Impacted Properties'!A:A,Red_A_Coit_to_US_75!B68)</f>
        <v>0</v>
      </c>
      <c r="DM68" s="7">
        <f t="shared" si="16"/>
        <v>67000</v>
      </c>
      <c r="DN68" s="7">
        <f t="shared" si="15"/>
        <v>679300</v>
      </c>
    </row>
    <row r="69" spans="1:118" ht="28.8" x14ac:dyDescent="0.3">
      <c r="A69" s="1">
        <v>139968</v>
      </c>
      <c r="B69" s="1">
        <v>966039</v>
      </c>
      <c r="C69" s="1" t="s">
        <v>960</v>
      </c>
      <c r="D69" s="1">
        <v>38725</v>
      </c>
      <c r="H69" s="1">
        <v>82044.125845100003</v>
      </c>
      <c r="I69" s="1">
        <v>1235.9895914599999</v>
      </c>
      <c r="J69" s="1">
        <v>85822.4882813</v>
      </c>
      <c r="K69" s="1">
        <v>1257.9611030999999</v>
      </c>
      <c r="P69" s="1" t="s">
        <v>961</v>
      </c>
      <c r="Q69" s="1">
        <v>966039</v>
      </c>
      <c r="R69" s="1" t="s">
        <v>960</v>
      </c>
      <c r="S69" s="1" t="s">
        <v>685</v>
      </c>
      <c r="T69" s="1" t="s">
        <v>113</v>
      </c>
      <c r="U69" s="1">
        <v>100</v>
      </c>
      <c r="X69" s="1" t="s">
        <v>911</v>
      </c>
      <c r="Z69" s="1" t="s">
        <v>687</v>
      </c>
      <c r="AA69" s="1" t="s">
        <v>116</v>
      </c>
      <c r="AB69" s="1" t="s">
        <v>912</v>
      </c>
      <c r="AC69" s="1" t="s">
        <v>118</v>
      </c>
      <c r="AD69" s="1" t="s">
        <v>401</v>
      </c>
      <c r="AE69" s="1" t="s">
        <v>402</v>
      </c>
      <c r="AF69" s="1" t="s">
        <v>403</v>
      </c>
      <c r="AG69" s="1" t="s">
        <v>394</v>
      </c>
      <c r="AH69" s="1" t="s">
        <v>962</v>
      </c>
      <c r="AI69" s="1" t="s">
        <v>963</v>
      </c>
      <c r="AL69" s="1">
        <v>0</v>
      </c>
      <c r="AM69" s="1">
        <v>0</v>
      </c>
      <c r="AR69" s="1" t="s">
        <v>115</v>
      </c>
      <c r="AS69" s="1" t="s">
        <v>116</v>
      </c>
      <c r="AT69" s="1" t="s">
        <v>127</v>
      </c>
      <c r="AU69" s="2" t="s">
        <v>226</v>
      </c>
      <c r="AV69" s="1" t="s">
        <v>208</v>
      </c>
      <c r="AW69" s="1" t="s">
        <v>168</v>
      </c>
      <c r="AZ69" s="1" t="s">
        <v>227</v>
      </c>
      <c r="BC69" s="1" t="s">
        <v>964</v>
      </c>
      <c r="BD69" s="1">
        <v>43080</v>
      </c>
      <c r="BE69" s="1" t="s">
        <v>441</v>
      </c>
      <c r="BF69" s="1">
        <v>1.9690000000000001</v>
      </c>
      <c r="BG69" s="1">
        <v>0</v>
      </c>
      <c r="BH69" s="1">
        <v>85769.64</v>
      </c>
      <c r="BI69" s="1">
        <v>85769.64</v>
      </c>
      <c r="BJ69" s="1">
        <v>0</v>
      </c>
      <c r="BK69" s="1" t="s">
        <v>409</v>
      </c>
      <c r="BL69" s="1" t="s">
        <v>231</v>
      </c>
      <c r="BO69" s="1" t="s">
        <v>135</v>
      </c>
      <c r="BP69" s="1" t="s">
        <v>173</v>
      </c>
      <c r="BQ69" s="1">
        <v>0</v>
      </c>
      <c r="BR69" s="1">
        <v>0</v>
      </c>
      <c r="BT69" s="1" t="s">
        <v>231</v>
      </c>
      <c r="BW69" s="1">
        <v>0</v>
      </c>
      <c r="BX69" s="1">
        <v>0</v>
      </c>
      <c r="BY69" s="1">
        <v>0</v>
      </c>
      <c r="BZ69" s="1" t="s">
        <v>175</v>
      </c>
      <c r="CB69" s="1" t="s">
        <v>139</v>
      </c>
      <c r="CC69" s="1">
        <v>2019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2018</v>
      </c>
      <c r="CP69" s="5">
        <v>0</v>
      </c>
      <c r="CQ69" s="5">
        <v>0</v>
      </c>
      <c r="CR69" s="5">
        <v>0</v>
      </c>
      <c r="CS69" s="5">
        <v>943466</v>
      </c>
      <c r="CT69" s="5">
        <v>0</v>
      </c>
      <c r="CU69" s="5">
        <v>0</v>
      </c>
      <c r="CV69" s="5">
        <v>943466</v>
      </c>
      <c r="CW69" s="5">
        <v>0</v>
      </c>
      <c r="CX69" s="5">
        <v>943466</v>
      </c>
      <c r="CY69" s="5">
        <v>0</v>
      </c>
      <c r="CZ69" s="5">
        <v>943466</v>
      </c>
      <c r="DA69" s="1">
        <v>0</v>
      </c>
      <c r="DB69" s="1">
        <v>0</v>
      </c>
      <c r="DE69" s="1">
        <v>0</v>
      </c>
      <c r="DF69" s="3">
        <v>1.14350731095</v>
      </c>
      <c r="DG69" s="4">
        <f t="shared" si="10"/>
        <v>0.58075536361097013</v>
      </c>
      <c r="DH69" s="5">
        <f t="shared" si="11"/>
        <v>10.999999533634512</v>
      </c>
      <c r="DI69" s="6">
        <f t="shared" si="12"/>
        <v>547922.93988458742</v>
      </c>
      <c r="DJ69" s="6">
        <f>IF(ISNUMBER(MATCH(B69,'Green Overlap'!A:A,0)),MAX(12,DH69*1.35),MAX(DH69*1.35,3.5))</f>
        <v>14.849999370406591</v>
      </c>
      <c r="DK69" s="7">
        <f t="shared" si="13"/>
        <v>739695.96884419303</v>
      </c>
      <c r="DL69">
        <f>COUNTIF('Impacted Properties'!A:A,Red_A_Coit_to_US_75!B69)</f>
        <v>0</v>
      </c>
      <c r="DM69" s="7">
        <f t="shared" si="16"/>
        <v>67000</v>
      </c>
      <c r="DN69" s="7">
        <f t="shared" si="15"/>
        <v>806700</v>
      </c>
    </row>
    <row r="70" spans="1:118" ht="28.8" x14ac:dyDescent="0.3">
      <c r="A70" s="1">
        <v>139188</v>
      </c>
      <c r="B70" s="1">
        <v>974271</v>
      </c>
      <c r="C70" s="1" t="s">
        <v>965</v>
      </c>
      <c r="H70" s="1">
        <v>301618.07773199998</v>
      </c>
      <c r="I70" s="1">
        <v>3078.0381802299999</v>
      </c>
      <c r="J70" s="1">
        <v>301617.97851599997</v>
      </c>
      <c r="K70" s="1">
        <v>3078.0381803099999</v>
      </c>
      <c r="P70" s="1" t="s">
        <v>966</v>
      </c>
      <c r="Q70" s="1">
        <v>974271</v>
      </c>
      <c r="R70" s="1" t="s">
        <v>965</v>
      </c>
      <c r="S70" s="1" t="s">
        <v>967</v>
      </c>
      <c r="T70" s="1" t="s">
        <v>113</v>
      </c>
      <c r="U70" s="1">
        <v>100</v>
      </c>
      <c r="X70" s="1" t="s">
        <v>968</v>
      </c>
      <c r="Z70" s="1" t="s">
        <v>115</v>
      </c>
      <c r="AA70" s="1" t="s">
        <v>116</v>
      </c>
      <c r="AB70" s="1" t="s">
        <v>969</v>
      </c>
      <c r="AC70" s="1" t="s">
        <v>118</v>
      </c>
      <c r="AD70" s="1" t="s">
        <v>465</v>
      </c>
      <c r="AE70" s="1" t="s">
        <v>466</v>
      </c>
      <c r="AF70" s="1" t="s">
        <v>467</v>
      </c>
      <c r="AG70" s="1" t="s">
        <v>394</v>
      </c>
      <c r="AH70" s="1" t="s">
        <v>970</v>
      </c>
      <c r="AI70" s="1" t="s">
        <v>971</v>
      </c>
      <c r="AL70" s="1">
        <v>0</v>
      </c>
      <c r="AM70" s="1">
        <v>0</v>
      </c>
      <c r="AN70" s="1" t="s">
        <v>972</v>
      </c>
      <c r="AO70" s="1" t="s">
        <v>265</v>
      </c>
      <c r="AP70" s="1" t="s">
        <v>248</v>
      </c>
      <c r="AQ70" s="1" t="s">
        <v>249</v>
      </c>
      <c r="AR70" s="1" t="s">
        <v>115</v>
      </c>
      <c r="AS70" s="1" t="s">
        <v>116</v>
      </c>
      <c r="AT70" s="1" t="s">
        <v>127</v>
      </c>
      <c r="AU70" s="2" t="s">
        <v>973</v>
      </c>
      <c r="AW70" s="1" t="s">
        <v>129</v>
      </c>
      <c r="AZ70" s="1" t="s">
        <v>131</v>
      </c>
      <c r="BC70" s="1" t="s">
        <v>974</v>
      </c>
      <c r="BD70" s="1">
        <v>42110</v>
      </c>
      <c r="BE70" s="1" t="s">
        <v>389</v>
      </c>
      <c r="BF70" s="1">
        <v>6.9379999999999997</v>
      </c>
      <c r="BG70" s="1">
        <v>0</v>
      </c>
      <c r="BH70" s="1">
        <v>302219</v>
      </c>
      <c r="BI70" s="1">
        <v>302219.28000000003</v>
      </c>
      <c r="BJ70" s="1">
        <v>0</v>
      </c>
      <c r="BK70" s="1" t="s">
        <v>465</v>
      </c>
      <c r="BL70" s="1" t="s">
        <v>975</v>
      </c>
      <c r="BO70" s="1" t="s">
        <v>135</v>
      </c>
      <c r="BP70" s="1" t="s">
        <v>113</v>
      </c>
      <c r="BQ70" s="1">
        <v>0</v>
      </c>
      <c r="BR70" s="1">
        <v>0</v>
      </c>
      <c r="BT70" s="1" t="s">
        <v>136</v>
      </c>
      <c r="BW70" s="1">
        <v>0</v>
      </c>
      <c r="BX70" s="1">
        <v>0</v>
      </c>
      <c r="BY70" s="1">
        <v>0</v>
      </c>
      <c r="BZ70" s="1" t="s">
        <v>175</v>
      </c>
      <c r="CB70" s="1" t="s">
        <v>139</v>
      </c>
      <c r="CC70" s="1">
        <v>2019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2018</v>
      </c>
      <c r="CP70" s="5">
        <v>0</v>
      </c>
      <c r="CQ70" s="5">
        <v>1578</v>
      </c>
      <c r="CR70" s="5">
        <v>0</v>
      </c>
      <c r="CS70" s="5">
        <v>0</v>
      </c>
      <c r="CT70" s="5">
        <v>676</v>
      </c>
      <c r="CU70" s="5">
        <v>906658</v>
      </c>
      <c r="CV70" s="5">
        <v>908236</v>
      </c>
      <c r="CW70" s="5">
        <v>905982</v>
      </c>
      <c r="CX70" s="5">
        <v>2254</v>
      </c>
      <c r="CY70" s="5">
        <v>0</v>
      </c>
      <c r="CZ70" s="5">
        <v>2254</v>
      </c>
      <c r="DA70" s="1">
        <v>0</v>
      </c>
      <c r="DB70" s="1">
        <v>0</v>
      </c>
      <c r="DE70" s="1">
        <v>0</v>
      </c>
      <c r="DF70" s="3">
        <v>0.17763033239699999</v>
      </c>
      <c r="DG70" s="4">
        <f t="shared" si="10"/>
        <v>2.5602527010233491E-2</v>
      </c>
      <c r="DH70" s="5">
        <f t="shared" si="11"/>
        <v>3.0000005294169183</v>
      </c>
      <c r="DI70" s="6">
        <f t="shared" si="12"/>
        <v>23212.735934044278</v>
      </c>
      <c r="DJ70" s="6">
        <f>IF(ISNUMBER(MATCH(B70,'Green Overlap'!A:A,0)),MAX(12,DH70*1.35),MAX(DH70*1.35,3.5))</f>
        <v>12</v>
      </c>
      <c r="DK70" s="7">
        <f t="shared" si="13"/>
        <v>92850.927350559839</v>
      </c>
      <c r="DL70">
        <f>COUNTIF('Impacted Properties'!A:A,Red_A_Coit_to_US_75!B70)</f>
        <v>0</v>
      </c>
      <c r="DM70" s="7">
        <f t="shared" si="16"/>
        <v>67000</v>
      </c>
      <c r="DN70" s="7">
        <f t="shared" si="15"/>
        <v>159900</v>
      </c>
    </row>
    <row r="71" spans="1:118" ht="28.8" x14ac:dyDescent="0.3">
      <c r="A71" s="1">
        <v>148860</v>
      </c>
      <c r="B71" s="1">
        <v>1917073</v>
      </c>
      <c r="C71" s="1" t="s">
        <v>976</v>
      </c>
      <c r="H71" s="1">
        <v>203557.002889</v>
      </c>
      <c r="I71" s="1">
        <v>1811.71404712</v>
      </c>
      <c r="J71" s="1">
        <v>203557.007813</v>
      </c>
      <c r="K71" s="1">
        <v>1811.71404712</v>
      </c>
      <c r="P71" s="1" t="s">
        <v>977</v>
      </c>
      <c r="Q71" s="1">
        <v>1917073</v>
      </c>
      <c r="R71" s="1" t="s">
        <v>976</v>
      </c>
      <c r="S71" s="1" t="s">
        <v>978</v>
      </c>
      <c r="T71" s="1" t="s">
        <v>113</v>
      </c>
      <c r="U71" s="1">
        <v>100</v>
      </c>
      <c r="X71" s="1" t="s">
        <v>979</v>
      </c>
      <c r="Z71" s="1" t="s">
        <v>115</v>
      </c>
      <c r="AA71" s="1" t="s">
        <v>116</v>
      </c>
      <c r="AB71" s="1" t="s">
        <v>980</v>
      </c>
      <c r="AC71" s="1" t="s">
        <v>118</v>
      </c>
      <c r="AD71" s="1" t="s">
        <v>145</v>
      </c>
      <c r="AE71" s="1" t="s">
        <v>146</v>
      </c>
      <c r="AF71" s="1" t="s">
        <v>147</v>
      </c>
      <c r="AH71" s="1" t="s">
        <v>981</v>
      </c>
      <c r="AI71" s="1" t="s">
        <v>982</v>
      </c>
      <c r="AL71" s="1">
        <v>0</v>
      </c>
      <c r="AM71" s="1">
        <v>0</v>
      </c>
      <c r="AN71" s="1" t="s">
        <v>983</v>
      </c>
      <c r="AP71" s="1" t="s">
        <v>309</v>
      </c>
      <c r="AR71" s="1" t="s">
        <v>115</v>
      </c>
      <c r="AS71" s="1" t="s">
        <v>116</v>
      </c>
      <c r="AT71" s="1" t="s">
        <v>127</v>
      </c>
      <c r="AU71" s="2" t="s">
        <v>984</v>
      </c>
      <c r="AW71" s="1" t="s">
        <v>129</v>
      </c>
      <c r="AY71" s="1" t="s">
        <v>130</v>
      </c>
      <c r="AZ71" s="1" t="s">
        <v>131</v>
      </c>
      <c r="BC71" s="1" t="s">
        <v>985</v>
      </c>
      <c r="BD71" s="1">
        <v>42152</v>
      </c>
      <c r="BE71" s="1" t="s">
        <v>193</v>
      </c>
      <c r="BF71" s="1">
        <v>4.673</v>
      </c>
      <c r="BG71" s="1">
        <v>0</v>
      </c>
      <c r="BH71" s="1">
        <v>203555.88</v>
      </c>
      <c r="BI71" s="1">
        <v>203555.88</v>
      </c>
      <c r="BJ71" s="1">
        <v>2887</v>
      </c>
      <c r="BK71" s="1" t="s">
        <v>132</v>
      </c>
      <c r="BL71" s="1" t="s">
        <v>133</v>
      </c>
      <c r="BM71" s="1" t="s">
        <v>154</v>
      </c>
      <c r="BO71" s="1" t="s">
        <v>135</v>
      </c>
      <c r="BP71" s="1" t="s">
        <v>113</v>
      </c>
      <c r="BQ71" s="1">
        <v>2008</v>
      </c>
      <c r="BR71" s="1">
        <v>2003</v>
      </c>
      <c r="BT71" s="1" t="s">
        <v>194</v>
      </c>
      <c r="BU71" s="1" t="s">
        <v>137</v>
      </c>
      <c r="BV71" s="1" t="s">
        <v>138</v>
      </c>
      <c r="BW71" s="1">
        <v>2</v>
      </c>
      <c r="BX71" s="1">
        <v>0</v>
      </c>
      <c r="BY71" s="1">
        <v>100</v>
      </c>
      <c r="BZ71" s="1" t="s">
        <v>118</v>
      </c>
      <c r="CA71" s="1">
        <v>31413</v>
      </c>
      <c r="CB71" s="1" t="s">
        <v>139</v>
      </c>
      <c r="CC71" s="1">
        <v>2019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2018</v>
      </c>
      <c r="CP71" s="5">
        <v>268672</v>
      </c>
      <c r="CQ71" s="5">
        <v>18482</v>
      </c>
      <c r="CR71" s="5">
        <v>50000</v>
      </c>
      <c r="CS71" s="5">
        <v>183650</v>
      </c>
      <c r="CT71" s="5">
        <v>0</v>
      </c>
      <c r="CU71" s="5">
        <v>0</v>
      </c>
      <c r="CV71" s="5">
        <v>520804</v>
      </c>
      <c r="CW71" s="5">
        <v>0</v>
      </c>
      <c r="CX71" s="5">
        <v>520804</v>
      </c>
      <c r="CY71" s="5">
        <v>0</v>
      </c>
      <c r="CZ71" s="5">
        <v>520804</v>
      </c>
      <c r="DA71" s="1">
        <v>0</v>
      </c>
      <c r="DB71" s="1">
        <v>0</v>
      </c>
      <c r="DE71" s="1">
        <v>0</v>
      </c>
      <c r="DF71" s="3">
        <v>3.1393766812199999</v>
      </c>
      <c r="DG71" s="4">
        <f t="shared" si="10"/>
        <v>0.67181182992082167</v>
      </c>
      <c r="DH71" s="5">
        <f t="shared" si="11"/>
        <v>1.1478420569329659</v>
      </c>
      <c r="DI71" s="6">
        <f t="shared" si="12"/>
        <v>156968.83406099997</v>
      </c>
      <c r="DJ71" s="6">
        <f>IF(ISNUMBER(MATCH(B71,'Green Overlap'!A:A,0)),MAX(12,DH71*1.35),MAX(DH71*1.35,3.5))</f>
        <v>3.5</v>
      </c>
      <c r="DK71" s="7">
        <f t="shared" si="13"/>
        <v>478629.36881880119</v>
      </c>
      <c r="DL71">
        <f>COUNTIF('Impacted Properties'!A:A,Red_A_Coit_to_US_75!B71)</f>
        <v>1</v>
      </c>
      <c r="DM71" s="7">
        <f t="shared" si="16"/>
        <v>67000</v>
      </c>
      <c r="DN71" s="7">
        <f t="shared" si="15"/>
        <v>0</v>
      </c>
    </row>
    <row r="72" spans="1:118" x14ac:dyDescent="0.3">
      <c r="A72" s="1">
        <v>137774</v>
      </c>
      <c r="B72" s="1">
        <v>2032739</v>
      </c>
      <c r="C72" s="1" t="s">
        <v>986</v>
      </c>
      <c r="D72" s="1">
        <v>39271</v>
      </c>
      <c r="H72" s="1">
        <v>53104.305318500003</v>
      </c>
      <c r="I72" s="1">
        <v>1881.4755628800001</v>
      </c>
      <c r="J72" s="1">
        <v>46678.1875</v>
      </c>
      <c r="K72" s="1">
        <v>1849.9658420999999</v>
      </c>
      <c r="P72" s="1" t="s">
        <v>987</v>
      </c>
      <c r="Q72" s="1">
        <v>2032739</v>
      </c>
      <c r="R72" s="1" t="s">
        <v>986</v>
      </c>
      <c r="S72" s="1" t="s">
        <v>790</v>
      </c>
      <c r="T72" s="1" t="s">
        <v>113</v>
      </c>
      <c r="U72" s="1">
        <v>100</v>
      </c>
      <c r="W72" s="1" t="s">
        <v>791</v>
      </c>
      <c r="X72" s="1" t="s">
        <v>792</v>
      </c>
      <c r="Y72" s="1" t="s">
        <v>793</v>
      </c>
      <c r="Z72" s="1" t="s">
        <v>794</v>
      </c>
      <c r="AA72" s="1" t="s">
        <v>116</v>
      </c>
      <c r="AB72" s="1" t="s">
        <v>795</v>
      </c>
      <c r="AC72" s="1" t="s">
        <v>118</v>
      </c>
      <c r="AD72" s="1" t="s">
        <v>820</v>
      </c>
      <c r="AE72" s="1" t="s">
        <v>821</v>
      </c>
      <c r="AF72" s="1" t="s">
        <v>822</v>
      </c>
      <c r="AH72" s="1" t="s">
        <v>206</v>
      </c>
      <c r="AI72" s="1" t="s">
        <v>988</v>
      </c>
      <c r="AL72" s="1">
        <v>0</v>
      </c>
      <c r="AM72" s="1">
        <v>0</v>
      </c>
      <c r="AV72" s="1" t="s">
        <v>208</v>
      </c>
      <c r="AW72" s="1" t="s">
        <v>168</v>
      </c>
      <c r="AZ72" s="1" t="s">
        <v>227</v>
      </c>
      <c r="BC72" s="1" t="s">
        <v>800</v>
      </c>
      <c r="BD72" s="1">
        <v>39182</v>
      </c>
      <c r="BE72" s="1" t="s">
        <v>419</v>
      </c>
      <c r="BF72" s="1">
        <v>1.1137999999999999</v>
      </c>
      <c r="BG72" s="1">
        <v>14.660600000000001</v>
      </c>
      <c r="BH72" s="1">
        <v>48517.13</v>
      </c>
      <c r="BI72" s="1">
        <v>48517.13</v>
      </c>
      <c r="BJ72" s="1">
        <v>0</v>
      </c>
      <c r="BK72" s="1" t="s">
        <v>820</v>
      </c>
      <c r="BL72" s="1" t="s">
        <v>214</v>
      </c>
      <c r="BO72" s="1" t="s">
        <v>135</v>
      </c>
      <c r="BP72" s="1" t="s">
        <v>113</v>
      </c>
      <c r="BQ72" s="1">
        <v>0</v>
      </c>
      <c r="BR72" s="1">
        <v>0</v>
      </c>
      <c r="BT72" s="1" t="s">
        <v>136</v>
      </c>
      <c r="BW72" s="1">
        <v>0</v>
      </c>
      <c r="BX72" s="1">
        <v>0</v>
      </c>
      <c r="BY72" s="1">
        <v>0</v>
      </c>
      <c r="BZ72" s="1" t="s">
        <v>175</v>
      </c>
      <c r="CA72" s="1">
        <v>35115</v>
      </c>
      <c r="CB72" s="1" t="s">
        <v>139</v>
      </c>
      <c r="CC72" s="1">
        <v>2019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2018</v>
      </c>
      <c r="CP72" s="5">
        <v>0</v>
      </c>
      <c r="CQ72" s="5">
        <v>0</v>
      </c>
      <c r="CR72" s="5">
        <v>0</v>
      </c>
      <c r="CS72" s="5">
        <v>0</v>
      </c>
      <c r="CT72" s="5">
        <v>124</v>
      </c>
      <c r="CU72" s="5">
        <v>55690</v>
      </c>
      <c r="CV72" s="5">
        <v>55690</v>
      </c>
      <c r="CW72" s="5">
        <v>55566</v>
      </c>
      <c r="CX72" s="5">
        <v>124</v>
      </c>
      <c r="CY72" s="5">
        <v>0</v>
      </c>
      <c r="CZ72" s="5">
        <v>124</v>
      </c>
      <c r="DA72" s="1">
        <v>0</v>
      </c>
      <c r="DB72" s="1">
        <v>0</v>
      </c>
      <c r="DE72" s="1">
        <v>0</v>
      </c>
      <c r="DF72" s="3">
        <v>0.48812274066400002</v>
      </c>
      <c r="DG72" s="4">
        <f t="shared" si="10"/>
        <v>0.43824988376937879</v>
      </c>
      <c r="DH72" s="5">
        <f t="shared" si="11"/>
        <v>1.1478420096159851</v>
      </c>
      <c r="DI72" s="6">
        <f t="shared" si="12"/>
        <v>24406.136027116703</v>
      </c>
      <c r="DJ72" s="6">
        <f>IF(ISNUMBER(MATCH(B72,'Green Overlap'!A:A,0)),MAX(12,DH72*1.35),MAX(DH72*1.35,3.5))</f>
        <v>3.5</v>
      </c>
      <c r="DK72" s="7">
        <f t="shared" si="13"/>
        <v>74419.193041633436</v>
      </c>
      <c r="DL72">
        <f>COUNTIF('Impacted Properties'!A:A,Red_A_Coit_to_US_75!B72)</f>
        <v>0</v>
      </c>
      <c r="DM72" s="7">
        <f t="shared" si="16"/>
        <v>67000</v>
      </c>
      <c r="DN72" s="7">
        <f t="shared" si="15"/>
        <v>141500</v>
      </c>
    </row>
    <row r="73" spans="1:118" ht="28.8" x14ac:dyDescent="0.3">
      <c r="A73" s="1">
        <v>147485</v>
      </c>
      <c r="B73" s="1">
        <v>2059063</v>
      </c>
      <c r="C73" s="1" t="s">
        <v>989</v>
      </c>
      <c r="D73" s="1">
        <v>38753</v>
      </c>
      <c r="H73" s="1">
        <v>564197.99886299996</v>
      </c>
      <c r="I73" s="1">
        <v>3083.4677587699998</v>
      </c>
      <c r="J73" s="1">
        <v>566791.75585900003</v>
      </c>
      <c r="K73" s="1">
        <v>3091.64873657</v>
      </c>
      <c r="P73" s="1" t="s">
        <v>990</v>
      </c>
      <c r="Q73" s="1">
        <v>2059063</v>
      </c>
      <c r="R73" s="1" t="s">
        <v>989</v>
      </c>
      <c r="S73" s="1" t="s">
        <v>991</v>
      </c>
      <c r="T73" s="1" t="s">
        <v>113</v>
      </c>
      <c r="U73" s="1">
        <v>100</v>
      </c>
      <c r="X73" s="1" t="s">
        <v>992</v>
      </c>
      <c r="Z73" s="1" t="s">
        <v>115</v>
      </c>
      <c r="AA73" s="1" t="s">
        <v>116</v>
      </c>
      <c r="AB73" s="1" t="s">
        <v>993</v>
      </c>
      <c r="AC73" s="1" t="s">
        <v>118</v>
      </c>
      <c r="AD73" s="1" t="s">
        <v>465</v>
      </c>
      <c r="AE73" s="1" t="s">
        <v>466</v>
      </c>
      <c r="AF73" s="1" t="s">
        <v>467</v>
      </c>
      <c r="AG73" s="1" t="s">
        <v>394</v>
      </c>
      <c r="AH73" s="1" t="s">
        <v>994</v>
      </c>
      <c r="AI73" s="1" t="s">
        <v>995</v>
      </c>
      <c r="AL73" s="1">
        <v>0</v>
      </c>
      <c r="AM73" s="1">
        <v>0</v>
      </c>
      <c r="AN73" s="1" t="s">
        <v>996</v>
      </c>
      <c r="AP73" s="1" t="s">
        <v>997</v>
      </c>
      <c r="AR73" s="1" t="s">
        <v>115</v>
      </c>
      <c r="AS73" s="1" t="s">
        <v>116</v>
      </c>
      <c r="AT73" s="1" t="s">
        <v>127</v>
      </c>
      <c r="AU73" s="2" t="s">
        <v>998</v>
      </c>
      <c r="AW73" s="1" t="s">
        <v>129</v>
      </c>
      <c r="AY73" s="1" t="s">
        <v>130</v>
      </c>
      <c r="AZ73" s="1" t="s">
        <v>131</v>
      </c>
      <c r="BA73" s="1" t="s">
        <v>999</v>
      </c>
      <c r="BB73" s="1" t="s">
        <v>1000</v>
      </c>
      <c r="BC73" s="1" t="s">
        <v>192</v>
      </c>
      <c r="BD73" s="1">
        <v>35733</v>
      </c>
      <c r="BE73" s="1" t="s">
        <v>193</v>
      </c>
      <c r="BF73" s="1">
        <v>12.414</v>
      </c>
      <c r="BG73" s="1">
        <v>0</v>
      </c>
      <c r="BH73" s="1">
        <v>540753.84</v>
      </c>
      <c r="BI73" s="1">
        <v>540753.84</v>
      </c>
      <c r="BJ73" s="1">
        <v>5712</v>
      </c>
      <c r="BK73" s="1" t="s">
        <v>1001</v>
      </c>
      <c r="BL73" s="1" t="s">
        <v>133</v>
      </c>
      <c r="BM73" s="1" t="s">
        <v>1002</v>
      </c>
      <c r="BO73" s="1" t="s">
        <v>135</v>
      </c>
      <c r="BP73" s="1" t="s">
        <v>113</v>
      </c>
      <c r="BQ73" s="1">
        <v>2001</v>
      </c>
      <c r="BR73" s="1">
        <v>2001</v>
      </c>
      <c r="BT73" s="1" t="s">
        <v>391</v>
      </c>
      <c r="BU73" s="1" t="s">
        <v>156</v>
      </c>
      <c r="BV73" s="1" t="s">
        <v>157</v>
      </c>
      <c r="BW73" s="1">
        <v>2</v>
      </c>
      <c r="BX73" s="1">
        <v>0</v>
      </c>
      <c r="BY73" s="1">
        <v>100</v>
      </c>
      <c r="BZ73" s="1" t="s">
        <v>118</v>
      </c>
      <c r="CA73" s="1">
        <v>35816</v>
      </c>
      <c r="CB73" s="1" t="s">
        <v>139</v>
      </c>
      <c r="CC73" s="1">
        <v>2019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2018</v>
      </c>
      <c r="CP73" s="5">
        <v>368401</v>
      </c>
      <c r="CQ73" s="5">
        <v>193501</v>
      </c>
      <c r="CR73" s="5">
        <v>336479</v>
      </c>
      <c r="CS73" s="5">
        <v>1163052</v>
      </c>
      <c r="CT73" s="5">
        <v>0</v>
      </c>
      <c r="CU73" s="5">
        <v>0</v>
      </c>
      <c r="CV73" s="5">
        <v>2061433</v>
      </c>
      <c r="CW73" s="5">
        <v>0</v>
      </c>
      <c r="CX73" s="5">
        <v>2061433</v>
      </c>
      <c r="CY73" s="5">
        <v>24092</v>
      </c>
      <c r="CZ73" s="5">
        <v>2037341</v>
      </c>
      <c r="DA73" s="1">
        <v>0</v>
      </c>
      <c r="DB73" s="1">
        <v>0</v>
      </c>
      <c r="DE73" s="1">
        <v>0</v>
      </c>
      <c r="DF73" s="3">
        <v>0.38558847171499999</v>
      </c>
      <c r="DG73" s="4">
        <f t="shared" si="10"/>
        <v>3.1060775875221523E-2</v>
      </c>
      <c r="DH73" s="5">
        <f t="shared" si="11"/>
        <v>2.7730380980743474</v>
      </c>
      <c r="DI73" s="6">
        <f t="shared" si="12"/>
        <v>46576.596308946799</v>
      </c>
      <c r="DJ73" s="6">
        <f>IF(ISNUMBER(MATCH(B73,'Green Overlap'!A:A,0)),MAX(12,DH73*1.35),MAX(DH73*1.35,3.5))</f>
        <v>12</v>
      </c>
      <c r="DK73" s="7">
        <f t="shared" si="13"/>
        <v>201554.80593486479</v>
      </c>
      <c r="DL73">
        <f>COUNTIF('Impacted Properties'!A:A,Red_A_Coit_to_US_75!B73)</f>
        <v>1</v>
      </c>
      <c r="DM73" s="7">
        <f t="shared" si="16"/>
        <v>67000</v>
      </c>
      <c r="DN73" s="7">
        <f t="shared" si="15"/>
        <v>0</v>
      </c>
    </row>
    <row r="74" spans="1:118" ht="28.8" x14ac:dyDescent="0.3">
      <c r="A74" s="1">
        <v>138152</v>
      </c>
      <c r="B74" s="1">
        <v>2073063</v>
      </c>
      <c r="C74" s="1" t="s">
        <v>1003</v>
      </c>
      <c r="D74" s="1">
        <v>38746</v>
      </c>
      <c r="H74" s="1">
        <v>243270.339332</v>
      </c>
      <c r="I74" s="1">
        <v>2397.7623175399999</v>
      </c>
      <c r="J74" s="1">
        <v>254880.263672</v>
      </c>
      <c r="K74" s="1">
        <v>2435.89489804</v>
      </c>
      <c r="P74" s="1" t="s">
        <v>1004</v>
      </c>
      <c r="Q74" s="1">
        <v>2073063</v>
      </c>
      <c r="R74" s="1" t="s">
        <v>1003</v>
      </c>
      <c r="S74" s="1" t="s">
        <v>1005</v>
      </c>
      <c r="T74" s="1" t="s">
        <v>113</v>
      </c>
      <c r="U74" s="1">
        <v>100</v>
      </c>
      <c r="V74" s="1" t="s">
        <v>1006</v>
      </c>
      <c r="W74" s="1" t="s">
        <v>1007</v>
      </c>
      <c r="X74" s="1" t="s">
        <v>1008</v>
      </c>
      <c r="Z74" s="1" t="s">
        <v>579</v>
      </c>
      <c r="AA74" s="1" t="s">
        <v>507</v>
      </c>
      <c r="AB74" s="1" t="s">
        <v>1009</v>
      </c>
      <c r="AC74" s="1" t="s">
        <v>118</v>
      </c>
      <c r="AD74" s="1" t="s">
        <v>465</v>
      </c>
      <c r="AE74" s="1" t="s">
        <v>466</v>
      </c>
      <c r="AF74" s="1" t="s">
        <v>467</v>
      </c>
      <c r="AG74" s="1" t="s">
        <v>394</v>
      </c>
      <c r="AH74" s="1" t="s">
        <v>1010</v>
      </c>
      <c r="AI74" s="1" t="s">
        <v>1011</v>
      </c>
      <c r="AL74" s="1">
        <v>0</v>
      </c>
      <c r="AM74" s="1">
        <v>0</v>
      </c>
      <c r="AN74" s="1" t="s">
        <v>1012</v>
      </c>
      <c r="AO74" s="1" t="s">
        <v>265</v>
      </c>
      <c r="AP74" s="1" t="s">
        <v>248</v>
      </c>
      <c r="AQ74" s="1" t="s">
        <v>249</v>
      </c>
      <c r="AR74" s="1" t="s">
        <v>115</v>
      </c>
      <c r="AS74" s="1" t="s">
        <v>116</v>
      </c>
      <c r="AT74" s="1" t="s">
        <v>127</v>
      </c>
      <c r="AU74" s="2" t="s">
        <v>1013</v>
      </c>
      <c r="AW74" s="1" t="s">
        <v>129</v>
      </c>
      <c r="AZ74" s="1" t="s">
        <v>131</v>
      </c>
      <c r="BD74" s="1">
        <v>38353</v>
      </c>
      <c r="BE74" s="1" t="s">
        <v>681</v>
      </c>
      <c r="BF74" s="1">
        <v>5.4</v>
      </c>
      <c r="BG74" s="1">
        <v>0</v>
      </c>
      <c r="BH74" s="1">
        <v>235224</v>
      </c>
      <c r="BI74" s="1">
        <v>235224</v>
      </c>
      <c r="BJ74" s="1">
        <v>80614</v>
      </c>
      <c r="BK74" s="1" t="s">
        <v>1014</v>
      </c>
      <c r="BL74" s="1" t="s">
        <v>475</v>
      </c>
      <c r="BM74" s="1" t="s">
        <v>1015</v>
      </c>
      <c r="BN74" s="1" t="s">
        <v>1016</v>
      </c>
      <c r="BO74" s="1" t="s">
        <v>135</v>
      </c>
      <c r="BP74" s="1" t="s">
        <v>173</v>
      </c>
      <c r="BQ74" s="1">
        <v>2001</v>
      </c>
      <c r="BR74" s="1">
        <v>2001</v>
      </c>
      <c r="BT74" s="1" t="s">
        <v>475</v>
      </c>
      <c r="BW74" s="1">
        <v>1</v>
      </c>
      <c r="BX74" s="1">
        <v>543</v>
      </c>
      <c r="BY74" s="1">
        <v>100</v>
      </c>
      <c r="BZ74" s="1" t="s">
        <v>175</v>
      </c>
      <c r="CA74" s="1">
        <v>36137</v>
      </c>
      <c r="CB74" s="1" t="s">
        <v>139</v>
      </c>
      <c r="CC74" s="1">
        <v>2019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2018</v>
      </c>
      <c r="CP74" s="5">
        <v>0</v>
      </c>
      <c r="CQ74" s="5">
        <v>3857058</v>
      </c>
      <c r="CR74" s="5">
        <v>0</v>
      </c>
      <c r="CS74" s="5">
        <v>1764180</v>
      </c>
      <c r="CT74" s="5">
        <v>0</v>
      </c>
      <c r="CU74" s="5">
        <v>0</v>
      </c>
      <c r="CV74" s="5">
        <v>5621238</v>
      </c>
      <c r="CW74" s="5">
        <v>0</v>
      </c>
      <c r="CX74" s="5">
        <v>5621238</v>
      </c>
      <c r="CY74" s="5">
        <v>0</v>
      </c>
      <c r="CZ74" s="5">
        <v>5621238</v>
      </c>
      <c r="DA74" s="1">
        <v>0</v>
      </c>
      <c r="DB74" s="1">
        <v>0</v>
      </c>
      <c r="DE74" s="1">
        <v>0</v>
      </c>
      <c r="DF74" s="3">
        <v>0.122614017512</v>
      </c>
      <c r="DG74" s="4">
        <f t="shared" si="10"/>
        <v>2.2706299539259261E-2</v>
      </c>
      <c r="DH74" s="5">
        <f t="shared" si="11"/>
        <v>7.5</v>
      </c>
      <c r="DI74" s="6">
        <f t="shared" si="12"/>
        <v>40057.999521170408</v>
      </c>
      <c r="DJ74" s="6">
        <f>IF(ISNUMBER(MATCH(B74,'Green Overlap'!A:A,0)),MAX(12,DH74*1.35),MAX(DH74*1.35,3.5))</f>
        <v>12</v>
      </c>
      <c r="DK74" s="7">
        <f t="shared" si="13"/>
        <v>64092.79923387264</v>
      </c>
      <c r="DL74">
        <f>COUNTIF('Impacted Properties'!A:A,Red_A_Coit_to_US_75!B74)</f>
        <v>1</v>
      </c>
      <c r="DM74" s="7">
        <f t="shared" si="16"/>
        <v>67000</v>
      </c>
      <c r="DN74" s="7">
        <f t="shared" si="15"/>
        <v>0</v>
      </c>
    </row>
    <row r="75" spans="1:118" ht="28.8" x14ac:dyDescent="0.3">
      <c r="A75" s="1">
        <v>136041</v>
      </c>
      <c r="B75" s="1">
        <v>2121038</v>
      </c>
      <c r="C75" s="1" t="s">
        <v>1017</v>
      </c>
      <c r="H75" s="1">
        <v>2094354.3930599999</v>
      </c>
      <c r="I75" s="1">
        <v>8018.9486665599998</v>
      </c>
      <c r="J75" s="1">
        <v>2102062.1308599999</v>
      </c>
      <c r="K75" s="1">
        <v>8050.6857579500002</v>
      </c>
      <c r="P75" s="1" t="s">
        <v>1018</v>
      </c>
      <c r="Q75" s="1">
        <v>2121038</v>
      </c>
      <c r="R75" s="1" t="s">
        <v>1017</v>
      </c>
      <c r="S75" s="1" t="s">
        <v>699</v>
      </c>
      <c r="T75" s="1" t="s">
        <v>113</v>
      </c>
      <c r="U75" s="1">
        <v>100</v>
      </c>
      <c r="X75" s="1" t="s">
        <v>700</v>
      </c>
      <c r="Z75" s="1" t="s">
        <v>701</v>
      </c>
      <c r="AA75" s="1" t="s">
        <v>116</v>
      </c>
      <c r="AB75" s="1" t="s">
        <v>702</v>
      </c>
      <c r="AC75" s="1" t="s">
        <v>118</v>
      </c>
      <c r="AD75" s="1" t="s">
        <v>221</v>
      </c>
      <c r="AE75" s="1" t="s">
        <v>703</v>
      </c>
      <c r="AF75" s="1" t="s">
        <v>223</v>
      </c>
      <c r="AG75" s="1" t="s">
        <v>394</v>
      </c>
      <c r="AH75" s="1" t="s">
        <v>1019</v>
      </c>
      <c r="AI75" s="1" t="s">
        <v>1020</v>
      </c>
      <c r="AL75" s="1">
        <v>0</v>
      </c>
      <c r="AM75" s="1">
        <v>0</v>
      </c>
      <c r="AN75" s="1" t="s">
        <v>1021</v>
      </c>
      <c r="AP75" s="1" t="s">
        <v>891</v>
      </c>
      <c r="AR75" s="1" t="s">
        <v>115</v>
      </c>
      <c r="AS75" s="1" t="s">
        <v>116</v>
      </c>
      <c r="AT75" s="1" t="s">
        <v>127</v>
      </c>
      <c r="AU75" s="2" t="s">
        <v>1022</v>
      </c>
      <c r="AW75" s="1" t="s">
        <v>168</v>
      </c>
      <c r="AY75" s="1" t="s">
        <v>130</v>
      </c>
      <c r="AZ75" s="1" t="s">
        <v>170</v>
      </c>
      <c r="BF75" s="1">
        <v>49.48</v>
      </c>
      <c r="BG75" s="1">
        <v>0</v>
      </c>
      <c r="BH75" s="1">
        <v>2155349</v>
      </c>
      <c r="BI75" s="1">
        <v>2155348.7999999998</v>
      </c>
      <c r="BJ75" s="1">
        <v>2358</v>
      </c>
      <c r="BK75" s="1" t="s">
        <v>449</v>
      </c>
      <c r="BL75" s="1" t="s">
        <v>133</v>
      </c>
      <c r="BM75" s="1" t="s">
        <v>1023</v>
      </c>
      <c r="BO75" s="1" t="s">
        <v>135</v>
      </c>
      <c r="BP75" s="1" t="s">
        <v>113</v>
      </c>
      <c r="BQ75" s="1">
        <v>1990</v>
      </c>
      <c r="BR75" s="1">
        <v>1979</v>
      </c>
      <c r="BT75" s="1" t="s">
        <v>155</v>
      </c>
      <c r="BU75" s="1" t="s">
        <v>156</v>
      </c>
      <c r="BV75" s="1" t="s">
        <v>138</v>
      </c>
      <c r="BW75" s="1">
        <v>2</v>
      </c>
      <c r="BX75" s="1">
        <v>0</v>
      </c>
      <c r="BY75" s="1">
        <v>100</v>
      </c>
      <c r="BZ75" s="1" t="s">
        <v>175</v>
      </c>
      <c r="CA75" s="1">
        <v>36970</v>
      </c>
      <c r="CB75" s="1" t="s">
        <v>139</v>
      </c>
      <c r="CC75" s="1">
        <v>2019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2018</v>
      </c>
      <c r="CP75" s="5">
        <v>212585</v>
      </c>
      <c r="CQ75" s="5">
        <v>0</v>
      </c>
      <c r="CR75" s="5">
        <v>20000</v>
      </c>
      <c r="CS75" s="5">
        <v>0</v>
      </c>
      <c r="CT75" s="5">
        <v>6194</v>
      </c>
      <c r="CU75" s="5">
        <v>969600</v>
      </c>
      <c r="CV75" s="5">
        <v>1202185</v>
      </c>
      <c r="CW75" s="5">
        <v>963406</v>
      </c>
      <c r="CX75" s="5">
        <v>238779</v>
      </c>
      <c r="CY75" s="5">
        <v>16811</v>
      </c>
      <c r="CZ75" s="5">
        <v>221968</v>
      </c>
      <c r="DA75" s="1">
        <v>0</v>
      </c>
      <c r="DB75" s="1">
        <v>0</v>
      </c>
      <c r="DE75" s="1">
        <v>0</v>
      </c>
      <c r="DF75" s="3">
        <v>6.5314445760600002</v>
      </c>
      <c r="DG75" s="4">
        <f t="shared" si="10"/>
        <v>0.13200170929789815</v>
      </c>
      <c r="DH75" s="5">
        <f t="shared" si="11"/>
        <v>0.45913682277318646</v>
      </c>
      <c r="DI75" s="6">
        <f t="shared" si="12"/>
        <v>130628.89152120001</v>
      </c>
      <c r="DJ75" s="6">
        <f>IF(ISNUMBER(MATCH(B75,'Green Overlap'!A:A,0)),MAX(12,DH75*1.35),MAX(DH75*1.35,3.5))</f>
        <v>3.5</v>
      </c>
      <c r="DK75" s="7">
        <f t="shared" si="13"/>
        <v>995784.04006610776</v>
      </c>
      <c r="DL75">
        <f>COUNTIF('Impacted Properties'!A:A,Red_A_Coit_to_US_75!B75)</f>
        <v>1</v>
      </c>
      <c r="DM75" s="7">
        <f t="shared" si="16"/>
        <v>67000</v>
      </c>
      <c r="DN75" s="7">
        <f t="shared" si="15"/>
        <v>0</v>
      </c>
    </row>
    <row r="76" spans="1:118" x14ac:dyDescent="0.3">
      <c r="A76" s="1">
        <v>137764</v>
      </c>
      <c r="B76" s="1">
        <v>2152852</v>
      </c>
      <c r="C76" s="1" t="s">
        <v>1024</v>
      </c>
      <c r="D76" s="1">
        <v>38837</v>
      </c>
      <c r="H76" s="1">
        <v>1022100.43299</v>
      </c>
      <c r="I76" s="1">
        <v>5304.1309341799997</v>
      </c>
      <c r="J76" s="1">
        <v>1020730.86914</v>
      </c>
      <c r="K76" s="1">
        <v>5297.0531084100003</v>
      </c>
      <c r="N76" s="1" t="s">
        <v>302</v>
      </c>
      <c r="O76" s="1">
        <v>43343</v>
      </c>
      <c r="P76" s="1" t="s">
        <v>1025</v>
      </c>
      <c r="Q76" s="1">
        <v>2152852</v>
      </c>
      <c r="R76" s="1" t="s">
        <v>1024</v>
      </c>
      <c r="S76" s="1" t="s">
        <v>160</v>
      </c>
      <c r="T76" s="1" t="s">
        <v>113</v>
      </c>
      <c r="U76" s="1">
        <v>100</v>
      </c>
      <c r="X76" s="1" t="s">
        <v>161</v>
      </c>
      <c r="Z76" s="1" t="s">
        <v>115</v>
      </c>
      <c r="AA76" s="1" t="s">
        <v>116</v>
      </c>
      <c r="AB76" s="1" t="s">
        <v>162</v>
      </c>
      <c r="AC76" s="1" t="s">
        <v>118</v>
      </c>
      <c r="AD76" s="1" t="s">
        <v>604</v>
      </c>
      <c r="AE76" s="1" t="s">
        <v>605</v>
      </c>
      <c r="AF76" s="1" t="s">
        <v>606</v>
      </c>
      <c r="AH76" s="1" t="s">
        <v>184</v>
      </c>
      <c r="AI76" s="1" t="s">
        <v>1026</v>
      </c>
      <c r="AL76" s="1">
        <v>0</v>
      </c>
      <c r="AM76" s="1">
        <v>0</v>
      </c>
      <c r="AV76" s="1" t="s">
        <v>208</v>
      </c>
      <c r="AW76" s="1" t="s">
        <v>129</v>
      </c>
      <c r="AY76" s="1" t="s">
        <v>169</v>
      </c>
      <c r="AZ76" s="1" t="s">
        <v>209</v>
      </c>
      <c r="BD76" s="1">
        <v>43182</v>
      </c>
      <c r="BE76" s="1" t="s">
        <v>171</v>
      </c>
      <c r="BF76" s="1">
        <v>24.77</v>
      </c>
      <c r="BG76" s="1">
        <v>3619.6673999999998</v>
      </c>
      <c r="BH76" s="1">
        <v>1078981</v>
      </c>
      <c r="BI76" s="1">
        <v>1078981.2</v>
      </c>
      <c r="BJ76" s="1">
        <v>7820</v>
      </c>
      <c r="BK76" s="1" t="s">
        <v>230</v>
      </c>
      <c r="BL76" s="1" t="s">
        <v>172</v>
      </c>
      <c r="BM76" s="1" t="s">
        <v>1027</v>
      </c>
      <c r="BO76" s="1" t="s">
        <v>135</v>
      </c>
      <c r="BP76" s="1" t="s">
        <v>173</v>
      </c>
      <c r="BQ76" s="1">
        <v>2003</v>
      </c>
      <c r="BR76" s="1">
        <v>2003</v>
      </c>
      <c r="BT76" s="1" t="s">
        <v>391</v>
      </c>
      <c r="BW76" s="1">
        <v>0</v>
      </c>
      <c r="BX76" s="1">
        <v>0</v>
      </c>
      <c r="BY76" s="1">
        <v>0</v>
      </c>
      <c r="BZ76" s="1" t="s">
        <v>175</v>
      </c>
      <c r="CA76" s="1">
        <v>37434</v>
      </c>
      <c r="CB76" s="1" t="s">
        <v>139</v>
      </c>
      <c r="CC76" s="1">
        <v>2019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2018</v>
      </c>
      <c r="CP76" s="5">
        <v>0</v>
      </c>
      <c r="CQ76" s="5">
        <v>11914842</v>
      </c>
      <c r="CR76" s="5">
        <v>87120</v>
      </c>
      <c r="CS76" s="5">
        <v>2070842</v>
      </c>
      <c r="CT76" s="5">
        <v>0</v>
      </c>
      <c r="CU76" s="5">
        <v>0</v>
      </c>
      <c r="CV76" s="5">
        <v>14072804</v>
      </c>
      <c r="CW76" s="5">
        <v>0</v>
      </c>
      <c r="CX76" s="5">
        <v>14072804</v>
      </c>
      <c r="CY76" s="5">
        <v>0</v>
      </c>
      <c r="CZ76" s="5">
        <v>14072804</v>
      </c>
      <c r="DA76" s="1">
        <v>0</v>
      </c>
      <c r="DB76" s="1">
        <v>0</v>
      </c>
      <c r="DE76" s="1">
        <v>0</v>
      </c>
      <c r="DF76" s="3">
        <v>0.49648785311100002</v>
      </c>
      <c r="DG76" s="4">
        <f t="shared" si="10"/>
        <v>2.0043918171618897E-2</v>
      </c>
      <c r="DH76" s="5">
        <f t="shared" si="11"/>
        <v>1.9999996292799171</v>
      </c>
      <c r="DI76" s="6">
        <f t="shared" si="12"/>
        <v>43254.01374546306</v>
      </c>
      <c r="DJ76" s="6">
        <f>IF(ISNUMBER(MATCH(B76,'Green Overlap'!A:A,0)),MAX(12,DH76*1.35),MAX(DH76*1.35,3.5))</f>
        <v>12</v>
      </c>
      <c r="DK76" s="7">
        <f t="shared" si="13"/>
        <v>259524.13057818194</v>
      </c>
      <c r="DL76">
        <f>COUNTIF('Impacted Properties'!A:A,Red_A_Coit_to_US_75!B76)</f>
        <v>0</v>
      </c>
      <c r="DM76" s="7">
        <f t="shared" si="16"/>
        <v>67000</v>
      </c>
      <c r="DN76" s="7">
        <f t="shared" si="15"/>
        <v>326600</v>
      </c>
    </row>
    <row r="77" spans="1:118" ht="28.8" x14ac:dyDescent="0.3">
      <c r="A77" s="1">
        <v>134916</v>
      </c>
      <c r="B77" s="1">
        <v>2611680</v>
      </c>
      <c r="C77" s="1" t="s">
        <v>1028</v>
      </c>
      <c r="D77" s="1">
        <v>39005</v>
      </c>
      <c r="H77" s="1">
        <v>346400.46498699998</v>
      </c>
      <c r="I77" s="1">
        <v>2397.7634200900002</v>
      </c>
      <c r="J77" s="1">
        <v>346400.464844</v>
      </c>
      <c r="K77" s="1">
        <v>2397.7634200900002</v>
      </c>
      <c r="P77" s="1" t="s">
        <v>1029</v>
      </c>
      <c r="Q77" s="1">
        <v>2611680</v>
      </c>
      <c r="R77" s="1" t="s">
        <v>1028</v>
      </c>
      <c r="S77" s="1" t="s">
        <v>1030</v>
      </c>
      <c r="T77" s="1" t="s">
        <v>113</v>
      </c>
      <c r="U77" s="1">
        <v>100</v>
      </c>
      <c r="W77" s="1" t="s">
        <v>1031</v>
      </c>
      <c r="X77" s="1" t="s">
        <v>1032</v>
      </c>
      <c r="Z77" s="1" t="s">
        <v>219</v>
      </c>
      <c r="AA77" s="1" t="s">
        <v>116</v>
      </c>
      <c r="AB77" s="1" t="s">
        <v>1033</v>
      </c>
      <c r="AC77" s="1" t="s">
        <v>118</v>
      </c>
      <c r="AD77" s="1" t="s">
        <v>497</v>
      </c>
      <c r="AE77" s="1" t="s">
        <v>498</v>
      </c>
      <c r="AF77" s="1" t="s">
        <v>499</v>
      </c>
      <c r="AH77" s="1" t="s">
        <v>483</v>
      </c>
      <c r="AI77" s="1" t="s">
        <v>1034</v>
      </c>
      <c r="AL77" s="1">
        <v>0</v>
      </c>
      <c r="AM77" s="1">
        <v>0</v>
      </c>
      <c r="AN77" s="1" t="s">
        <v>1035</v>
      </c>
      <c r="AO77" s="1" t="s">
        <v>265</v>
      </c>
      <c r="AP77" s="1" t="s">
        <v>248</v>
      </c>
      <c r="AQ77" s="1" t="s">
        <v>249</v>
      </c>
      <c r="AR77" s="1" t="s">
        <v>115</v>
      </c>
      <c r="AS77" s="1" t="s">
        <v>116</v>
      </c>
      <c r="AT77" s="1" t="s">
        <v>127</v>
      </c>
      <c r="AU77" s="2" t="s">
        <v>1036</v>
      </c>
      <c r="AV77" s="1" t="s">
        <v>208</v>
      </c>
      <c r="AW77" s="1" t="s">
        <v>129</v>
      </c>
      <c r="AZ77" s="1" t="s">
        <v>209</v>
      </c>
      <c r="BC77" s="1" t="s">
        <v>1037</v>
      </c>
      <c r="BD77" s="1">
        <v>38959</v>
      </c>
      <c r="BE77" s="1" t="s">
        <v>255</v>
      </c>
      <c r="BF77" s="1">
        <v>7.952</v>
      </c>
      <c r="BG77" s="1">
        <v>0</v>
      </c>
      <c r="BH77" s="1">
        <v>346389.12</v>
      </c>
      <c r="BI77" s="1">
        <v>346389.12</v>
      </c>
      <c r="BJ77" s="1">
        <v>0</v>
      </c>
      <c r="BK77" s="1" t="s">
        <v>497</v>
      </c>
      <c r="BL77" s="1" t="s">
        <v>214</v>
      </c>
      <c r="BO77" s="1" t="s">
        <v>135</v>
      </c>
      <c r="BP77" s="1" t="s">
        <v>113</v>
      </c>
      <c r="BQ77" s="1">
        <v>0</v>
      </c>
      <c r="BR77" s="1">
        <v>0</v>
      </c>
      <c r="BT77" s="1" t="s">
        <v>136</v>
      </c>
      <c r="BW77" s="1">
        <v>0</v>
      </c>
      <c r="BX77" s="1">
        <v>0</v>
      </c>
      <c r="BY77" s="1">
        <v>0</v>
      </c>
      <c r="BZ77" s="1" t="s">
        <v>175</v>
      </c>
      <c r="CA77" s="1">
        <v>38986</v>
      </c>
      <c r="CB77" s="1" t="s">
        <v>139</v>
      </c>
      <c r="CC77" s="1">
        <v>2019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2018</v>
      </c>
      <c r="CP77" s="5">
        <v>0</v>
      </c>
      <c r="CQ77" s="5">
        <v>0</v>
      </c>
      <c r="CR77" s="5">
        <v>0</v>
      </c>
      <c r="CS77" s="5">
        <v>0</v>
      </c>
      <c r="CT77" s="5">
        <v>779</v>
      </c>
      <c r="CU77" s="5">
        <v>1905140</v>
      </c>
      <c r="CV77" s="5">
        <v>1905140</v>
      </c>
      <c r="CW77" s="5">
        <v>1904361</v>
      </c>
      <c r="CX77" s="5">
        <v>779</v>
      </c>
      <c r="CY77" s="5">
        <v>0</v>
      </c>
      <c r="CZ77" s="5">
        <v>779</v>
      </c>
      <c r="DA77" s="1">
        <v>2007</v>
      </c>
      <c r="DB77" s="1">
        <v>2120255</v>
      </c>
      <c r="DD77" s="1" t="s">
        <v>148</v>
      </c>
      <c r="DE77" s="1">
        <v>29.430700000000002</v>
      </c>
      <c r="DF77" s="3">
        <v>6.7583936089699996</v>
      </c>
      <c r="DG77" s="4">
        <f t="shared" si="10"/>
        <v>0.84989859267731394</v>
      </c>
      <c r="DH77" s="5">
        <f t="shared" si="11"/>
        <v>5.4999995380917275</v>
      </c>
      <c r="DI77" s="6">
        <f t="shared" si="12"/>
        <v>1619175.8048532577</v>
      </c>
      <c r="DJ77" s="6">
        <f>IF(ISNUMBER(MATCH(B77,'Green Overlap'!A:A,0)),MAX(12,DH77*1.35),MAX(DH77*1.35,3.5))</f>
        <v>12</v>
      </c>
      <c r="DK77" s="7">
        <f t="shared" si="13"/>
        <v>3532747.5072807982</v>
      </c>
      <c r="DL77">
        <f>COUNTIF('Impacted Properties'!A:A,Red_A_Coit_to_US_75!B77)</f>
        <v>0</v>
      </c>
      <c r="DM77" s="7">
        <f t="shared" si="16"/>
        <v>67000</v>
      </c>
      <c r="DN77" s="7">
        <f t="shared" si="15"/>
        <v>3599800</v>
      </c>
    </row>
    <row r="78" spans="1:118" ht="28.8" x14ac:dyDescent="0.3">
      <c r="A78" s="1">
        <v>145381</v>
      </c>
      <c r="B78" s="1">
        <v>2688434</v>
      </c>
      <c r="C78" s="1" t="s">
        <v>1038</v>
      </c>
      <c r="D78" s="1" t="s">
        <v>724</v>
      </c>
      <c r="H78" s="1">
        <v>271109.20142100001</v>
      </c>
      <c r="I78" s="1">
        <v>5274.0691803999998</v>
      </c>
      <c r="J78" s="1">
        <v>271109.179688</v>
      </c>
      <c r="K78" s="1">
        <v>5274.0704878699999</v>
      </c>
      <c r="P78" s="1" t="s">
        <v>1039</v>
      </c>
      <c r="Q78" s="1">
        <v>2688434</v>
      </c>
      <c r="R78" s="1" t="s">
        <v>1038</v>
      </c>
      <c r="S78" s="1" t="s">
        <v>1040</v>
      </c>
      <c r="T78" s="1" t="s">
        <v>113</v>
      </c>
      <c r="U78" s="1">
        <v>100</v>
      </c>
      <c r="W78" s="1" t="s">
        <v>1041</v>
      </c>
      <c r="X78" s="1" t="s">
        <v>1042</v>
      </c>
      <c r="Z78" s="1" t="s">
        <v>290</v>
      </c>
      <c r="AA78" s="1" t="s">
        <v>116</v>
      </c>
      <c r="AB78" s="1" t="s">
        <v>1043</v>
      </c>
      <c r="AC78" s="1" t="s">
        <v>118</v>
      </c>
      <c r="AD78" s="1" t="s">
        <v>1044</v>
      </c>
      <c r="AE78" s="1" t="s">
        <v>1045</v>
      </c>
      <c r="AF78" s="1" t="s">
        <v>1046</v>
      </c>
      <c r="AG78" s="1" t="s">
        <v>242</v>
      </c>
      <c r="AH78" s="1" t="s">
        <v>1047</v>
      </c>
      <c r="AI78" s="1" t="s">
        <v>1048</v>
      </c>
      <c r="AJ78" s="1" t="s">
        <v>268</v>
      </c>
      <c r="AL78" s="1">
        <v>0</v>
      </c>
      <c r="AM78" s="1">
        <v>0</v>
      </c>
      <c r="AR78" s="1" t="s">
        <v>115</v>
      </c>
      <c r="AS78" s="1" t="s">
        <v>116</v>
      </c>
      <c r="AT78" s="1" t="s">
        <v>127</v>
      </c>
      <c r="AU78" s="2" t="s">
        <v>226</v>
      </c>
      <c r="AV78" s="1" t="s">
        <v>208</v>
      </c>
      <c r="AW78" s="1" t="s">
        <v>129</v>
      </c>
      <c r="AZ78" s="1" t="s">
        <v>209</v>
      </c>
      <c r="BC78" s="1" t="s">
        <v>1049</v>
      </c>
      <c r="BD78" s="1">
        <v>42902</v>
      </c>
      <c r="BE78" s="1" t="s">
        <v>255</v>
      </c>
      <c r="BF78" s="1">
        <v>0</v>
      </c>
      <c r="BG78" s="1">
        <v>0</v>
      </c>
      <c r="BH78" s="1">
        <v>265937</v>
      </c>
      <c r="BI78" s="1">
        <v>265937</v>
      </c>
      <c r="BJ78" s="1">
        <v>0</v>
      </c>
      <c r="BK78" s="1" t="s">
        <v>270</v>
      </c>
      <c r="BL78" s="1" t="s">
        <v>271</v>
      </c>
      <c r="BO78" s="1" t="s">
        <v>135</v>
      </c>
      <c r="BP78" s="1" t="s">
        <v>113</v>
      </c>
      <c r="BQ78" s="1">
        <v>0</v>
      </c>
      <c r="BR78" s="1">
        <v>0</v>
      </c>
      <c r="BT78" s="1" t="s">
        <v>271</v>
      </c>
      <c r="BW78" s="1">
        <v>0</v>
      </c>
      <c r="BX78" s="1">
        <v>0</v>
      </c>
      <c r="BY78" s="1">
        <v>0</v>
      </c>
      <c r="BZ78" s="1" t="s">
        <v>175</v>
      </c>
      <c r="CA78" s="1">
        <v>41324</v>
      </c>
      <c r="CB78" s="1" t="s">
        <v>139</v>
      </c>
      <c r="CC78" s="1">
        <v>2019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2018</v>
      </c>
      <c r="CP78" s="5">
        <v>0</v>
      </c>
      <c r="CQ78" s="5">
        <v>0</v>
      </c>
      <c r="CR78" s="5">
        <v>0</v>
      </c>
      <c r="CS78" s="5">
        <v>1000</v>
      </c>
      <c r="CT78" s="5">
        <v>0</v>
      </c>
      <c r="CU78" s="5">
        <v>0</v>
      </c>
      <c r="CV78" s="5">
        <v>1000</v>
      </c>
      <c r="CW78" s="5">
        <v>0</v>
      </c>
      <c r="CX78" s="5">
        <v>1000</v>
      </c>
      <c r="CY78" s="5">
        <v>0</v>
      </c>
      <c r="CZ78" s="5">
        <v>1000</v>
      </c>
      <c r="DA78" s="1">
        <v>0</v>
      </c>
      <c r="DB78" s="1">
        <v>0</v>
      </c>
      <c r="DE78" s="1">
        <v>0</v>
      </c>
      <c r="DF78" s="3">
        <v>0.62817300954599997</v>
      </c>
      <c r="DG78" s="4">
        <f t="shared" si="10"/>
        <v>0.1028936037325523</v>
      </c>
      <c r="DH78" s="5">
        <f t="shared" si="11"/>
        <v>3.7602890910253179E-3</v>
      </c>
      <c r="DI78" s="6">
        <f t="shared" si="12"/>
        <v>102.89360373255229</v>
      </c>
      <c r="DJ78" s="6">
        <f>IF(ISNUMBER(MATCH(B78,'Green Overlap'!A:A,0)),MAX(12,DH78*1.35),MAX(DH78*1.35,3.5))</f>
        <v>12</v>
      </c>
      <c r="DK78" s="7">
        <f t="shared" si="13"/>
        <v>328358.59554988513</v>
      </c>
      <c r="DL78">
        <f>COUNTIF('Impacted Properties'!A:A,Red_A_Coit_to_US_75!B78)</f>
        <v>0</v>
      </c>
      <c r="DM78" s="7">
        <f t="shared" si="16"/>
        <v>11000</v>
      </c>
      <c r="DN78" s="7">
        <f t="shared" si="15"/>
        <v>339400</v>
      </c>
    </row>
    <row r="79" spans="1:118" ht="28.8" x14ac:dyDescent="0.3">
      <c r="A79" s="1">
        <v>152326</v>
      </c>
      <c r="B79" s="1">
        <v>2122042</v>
      </c>
      <c r="C79" s="1" t="s">
        <v>1050</v>
      </c>
      <c r="H79" s="1">
        <v>286505.51641400001</v>
      </c>
      <c r="I79" s="1">
        <v>3412.4803186899999</v>
      </c>
      <c r="J79" s="1">
        <v>287573.55273400003</v>
      </c>
      <c r="K79" s="1">
        <v>3413.60151554</v>
      </c>
      <c r="P79" s="1" t="s">
        <v>1051</v>
      </c>
      <c r="Q79" s="1">
        <v>2122042</v>
      </c>
      <c r="R79" s="1" t="s">
        <v>1050</v>
      </c>
      <c r="S79" s="1" t="s">
        <v>1052</v>
      </c>
      <c r="T79" s="1" t="s">
        <v>113</v>
      </c>
      <c r="U79" s="1">
        <v>100</v>
      </c>
      <c r="X79" s="1" t="s">
        <v>114</v>
      </c>
      <c r="Z79" s="1" t="s">
        <v>115</v>
      </c>
      <c r="AA79" s="1" t="s">
        <v>116</v>
      </c>
      <c r="AB79" s="1" t="s">
        <v>117</v>
      </c>
      <c r="AC79" s="1" t="s">
        <v>118</v>
      </c>
      <c r="AD79" s="1" t="s">
        <v>119</v>
      </c>
      <c r="AE79" s="1" t="s">
        <v>120</v>
      </c>
      <c r="AF79" s="1" t="s">
        <v>121</v>
      </c>
      <c r="AH79" s="1" t="s">
        <v>1053</v>
      </c>
      <c r="AI79" s="1" t="s">
        <v>1054</v>
      </c>
      <c r="AL79" s="1">
        <v>0</v>
      </c>
      <c r="AM79" s="1">
        <v>0</v>
      </c>
      <c r="AN79" s="1" t="s">
        <v>1055</v>
      </c>
      <c r="AP79" s="1" t="s">
        <v>1056</v>
      </c>
      <c r="AQ79" s="1" t="s">
        <v>653</v>
      </c>
      <c r="AR79" s="1" t="s">
        <v>115</v>
      </c>
      <c r="AS79" s="1" t="s">
        <v>116</v>
      </c>
      <c r="AT79" s="1" t="s">
        <v>127</v>
      </c>
      <c r="AU79" s="2" t="s">
        <v>1057</v>
      </c>
      <c r="AW79" s="1" t="s">
        <v>129</v>
      </c>
      <c r="AZ79" s="1" t="s">
        <v>131</v>
      </c>
      <c r="BA79" s="1" t="s">
        <v>1058</v>
      </c>
      <c r="BB79" s="1" t="s">
        <v>1059</v>
      </c>
      <c r="BC79" s="1" t="s">
        <v>1060</v>
      </c>
      <c r="BD79" s="1">
        <v>38419</v>
      </c>
      <c r="BE79" s="1" t="s">
        <v>193</v>
      </c>
      <c r="BF79" s="1">
        <v>6.33</v>
      </c>
      <c r="BG79" s="1">
        <v>0</v>
      </c>
      <c r="BH79" s="1">
        <v>275735</v>
      </c>
      <c r="BI79" s="1">
        <v>275734.8</v>
      </c>
      <c r="BJ79" s="1">
        <v>1770</v>
      </c>
      <c r="BK79" s="1" t="s">
        <v>132</v>
      </c>
      <c r="BL79" s="1" t="s">
        <v>133</v>
      </c>
      <c r="BM79" s="1" t="s">
        <v>1061</v>
      </c>
      <c r="BO79" s="1" t="s">
        <v>135</v>
      </c>
      <c r="BP79" s="1" t="s">
        <v>113</v>
      </c>
      <c r="BQ79" s="1">
        <v>1965</v>
      </c>
      <c r="BR79" s="1">
        <v>1965</v>
      </c>
      <c r="BT79" s="1" t="s">
        <v>136</v>
      </c>
      <c r="BU79" s="1" t="s">
        <v>137</v>
      </c>
      <c r="BV79" s="1" t="s">
        <v>282</v>
      </c>
      <c r="BW79" s="1">
        <v>2</v>
      </c>
      <c r="BX79" s="1">
        <v>0</v>
      </c>
      <c r="BY79" s="1">
        <v>100</v>
      </c>
      <c r="BZ79" s="1" t="s">
        <v>175</v>
      </c>
      <c r="CA79" s="1">
        <v>36970</v>
      </c>
      <c r="CB79" s="1" t="s">
        <v>139</v>
      </c>
      <c r="CC79" s="1">
        <v>2019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2018</v>
      </c>
      <c r="CP79" s="5">
        <v>37732</v>
      </c>
      <c r="CQ79" s="5">
        <v>0</v>
      </c>
      <c r="CR79" s="5">
        <v>40000</v>
      </c>
      <c r="CS79" s="5">
        <v>0</v>
      </c>
      <c r="CT79" s="5">
        <v>592</v>
      </c>
      <c r="CU79" s="5">
        <v>266500</v>
      </c>
      <c r="CV79" s="5">
        <v>344232</v>
      </c>
      <c r="CW79" s="5">
        <v>265908</v>
      </c>
      <c r="CX79" s="5">
        <v>78324</v>
      </c>
      <c r="CY79" s="5">
        <v>0</v>
      </c>
      <c r="CZ79" s="5">
        <v>78324</v>
      </c>
      <c r="DA79" s="1">
        <v>0</v>
      </c>
      <c r="DB79" s="1">
        <v>0</v>
      </c>
      <c r="DE79" s="1">
        <v>0</v>
      </c>
      <c r="DF79" s="3">
        <v>0.131018809189</v>
      </c>
      <c r="DG79" s="4">
        <f t="shared" si="10"/>
        <v>2.0698074121484993E-2</v>
      </c>
      <c r="DH79" s="5">
        <f t="shared" si="11"/>
        <v>1.1115753252763163</v>
      </c>
      <c r="DI79" s="6">
        <f t="shared" si="12"/>
        <v>6343.9597182351499</v>
      </c>
      <c r="DJ79" s="6">
        <f>IF(ISNUMBER(MATCH(B79,'Green Overlap'!A:A,0)),MAX(12,DH79*1.35),MAX(DH79*1.35,3.5))</f>
        <v>3.5</v>
      </c>
      <c r="DK79" s="7">
        <f t="shared" si="13"/>
        <v>19975.127648954938</v>
      </c>
      <c r="DL79">
        <f>COUNTIF('Impacted Properties'!A:A,Red_A_Coit_to_US_75!B79)</f>
        <v>1</v>
      </c>
      <c r="DM79" s="7">
        <f t="shared" si="16"/>
        <v>11000</v>
      </c>
      <c r="DN79" s="7">
        <f t="shared" si="15"/>
        <v>0</v>
      </c>
    </row>
    <row r="80" spans="1:118" ht="28.8" x14ac:dyDescent="0.3">
      <c r="A80" s="1">
        <v>153001</v>
      </c>
      <c r="B80" s="1">
        <v>2514671</v>
      </c>
      <c r="C80" s="1" t="s">
        <v>1062</v>
      </c>
      <c r="D80" s="1">
        <v>39271</v>
      </c>
      <c r="H80" s="1">
        <v>514375.19054699998</v>
      </c>
      <c r="I80" s="1">
        <v>9548.1665538300003</v>
      </c>
      <c r="J80" s="1">
        <v>514296.44335900003</v>
      </c>
      <c r="K80" s="1">
        <v>9544.7380115800006</v>
      </c>
      <c r="P80" s="1" t="s">
        <v>1063</v>
      </c>
      <c r="Q80" s="1">
        <v>2514671</v>
      </c>
      <c r="R80" s="1" t="s">
        <v>1062</v>
      </c>
      <c r="S80" s="1" t="s">
        <v>1064</v>
      </c>
      <c r="T80" s="1" t="s">
        <v>113</v>
      </c>
      <c r="U80" s="1">
        <v>100</v>
      </c>
      <c r="X80" s="1" t="s">
        <v>1065</v>
      </c>
      <c r="Z80" s="1" t="s">
        <v>115</v>
      </c>
      <c r="AA80" s="1" t="s">
        <v>116</v>
      </c>
      <c r="AB80" s="1" t="s">
        <v>1066</v>
      </c>
      <c r="AC80" s="1" t="s">
        <v>118</v>
      </c>
      <c r="AD80" s="1" t="s">
        <v>1067</v>
      </c>
      <c r="AE80" s="1" t="s">
        <v>1068</v>
      </c>
      <c r="AF80" s="1" t="s">
        <v>1069</v>
      </c>
      <c r="AG80" s="1" t="s">
        <v>242</v>
      </c>
      <c r="AH80" s="1" t="s">
        <v>1047</v>
      </c>
      <c r="AI80" s="1" t="s">
        <v>1070</v>
      </c>
      <c r="AJ80" s="1" t="s">
        <v>1071</v>
      </c>
      <c r="AL80" s="1">
        <v>0</v>
      </c>
      <c r="AM80" s="1">
        <v>0</v>
      </c>
      <c r="AP80" s="1" t="s">
        <v>530</v>
      </c>
      <c r="AR80" s="1" t="s">
        <v>115</v>
      </c>
      <c r="AS80" s="1" t="s">
        <v>116</v>
      </c>
      <c r="AT80" s="1" t="s">
        <v>188</v>
      </c>
      <c r="AU80" s="2" t="s">
        <v>1072</v>
      </c>
      <c r="AV80" s="1" t="s">
        <v>208</v>
      </c>
      <c r="AW80" s="1" t="s">
        <v>168</v>
      </c>
      <c r="AZ80" s="1" t="s">
        <v>227</v>
      </c>
      <c r="BC80" s="1" t="s">
        <v>1073</v>
      </c>
      <c r="BD80" s="1">
        <v>39526</v>
      </c>
      <c r="BE80" s="1" t="s">
        <v>441</v>
      </c>
      <c r="BF80" s="1">
        <v>11.778</v>
      </c>
      <c r="BG80" s="1">
        <v>49.043500000000002</v>
      </c>
      <c r="BH80" s="1">
        <v>513049.68</v>
      </c>
      <c r="BI80" s="1">
        <v>513049.68</v>
      </c>
      <c r="BJ80" s="1">
        <v>0</v>
      </c>
      <c r="BK80" s="1" t="s">
        <v>270</v>
      </c>
      <c r="BL80" s="1" t="s">
        <v>271</v>
      </c>
      <c r="BO80" s="1" t="s">
        <v>135</v>
      </c>
      <c r="BP80" s="1" t="s">
        <v>113</v>
      </c>
      <c r="BQ80" s="1">
        <v>0</v>
      </c>
      <c r="BR80" s="1">
        <v>0</v>
      </c>
      <c r="BT80" s="1" t="s">
        <v>271</v>
      </c>
      <c r="BW80" s="1">
        <v>0</v>
      </c>
      <c r="BX80" s="1">
        <v>0</v>
      </c>
      <c r="BY80" s="1">
        <v>0</v>
      </c>
      <c r="BZ80" s="1" t="s">
        <v>175</v>
      </c>
      <c r="CA80" s="1">
        <v>37641</v>
      </c>
      <c r="CB80" s="1" t="s">
        <v>139</v>
      </c>
      <c r="CC80" s="1">
        <v>2019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2018</v>
      </c>
      <c r="CP80" s="5">
        <v>0</v>
      </c>
      <c r="CQ80" s="5">
        <v>0</v>
      </c>
      <c r="CR80" s="5">
        <v>0</v>
      </c>
      <c r="CS80" s="5">
        <v>1000</v>
      </c>
      <c r="CT80" s="5">
        <v>0</v>
      </c>
      <c r="CU80" s="5">
        <v>0</v>
      </c>
      <c r="CV80" s="5">
        <v>1000</v>
      </c>
      <c r="CW80" s="5">
        <v>0</v>
      </c>
      <c r="CX80" s="5">
        <v>1000</v>
      </c>
      <c r="CY80" s="5">
        <v>0</v>
      </c>
      <c r="CZ80" s="5">
        <v>1000</v>
      </c>
      <c r="DA80" s="1">
        <v>0</v>
      </c>
      <c r="DB80" s="1">
        <v>0</v>
      </c>
      <c r="DE80" s="1">
        <v>0</v>
      </c>
      <c r="DF80" s="3">
        <v>0.675154926589</v>
      </c>
      <c r="DG80" s="4">
        <f t="shared" si="10"/>
        <v>5.7323393325607069E-2</v>
      </c>
      <c r="DH80" s="5">
        <f t="shared" si="11"/>
        <v>1.9491289810374699E-3</v>
      </c>
      <c r="DI80" s="6">
        <f t="shared" si="12"/>
        <v>57.323393325607064</v>
      </c>
      <c r="DJ80" s="6">
        <f>IF(ISNUMBER(MATCH(B80,'Green Overlap'!A:A,0)),MAX(12,DH80*1.35),MAX(DH80*1.35,3.5))</f>
        <v>12</v>
      </c>
      <c r="DK80" s="7">
        <f t="shared" si="13"/>
        <v>352916.98322660202</v>
      </c>
      <c r="DL80">
        <f>COUNTIF('Impacted Properties'!A:A,Red_A_Coit_to_US_75!B80)</f>
        <v>0</v>
      </c>
      <c r="DM80" s="7">
        <f t="shared" si="16"/>
        <v>11000</v>
      </c>
      <c r="DN80" s="7">
        <f t="shared" si="15"/>
        <v>364000</v>
      </c>
    </row>
    <row r="81" spans="1:118" ht="28.8" x14ac:dyDescent="0.3">
      <c r="A81" s="1">
        <v>160036</v>
      </c>
      <c r="B81" s="1">
        <v>2604488</v>
      </c>
      <c r="C81" s="1" t="s">
        <v>1074</v>
      </c>
      <c r="D81" s="1">
        <v>38914</v>
      </c>
      <c r="H81" s="1">
        <v>3146880.04556</v>
      </c>
      <c r="I81" s="1">
        <v>12069.978365700001</v>
      </c>
      <c r="J81" s="1">
        <v>3146880.0234400001</v>
      </c>
      <c r="K81" s="1">
        <v>12069.978365700001</v>
      </c>
      <c r="N81" s="1" t="s">
        <v>333</v>
      </c>
      <c r="O81" s="1">
        <v>43431</v>
      </c>
      <c r="P81" s="1" t="s">
        <v>1075</v>
      </c>
      <c r="Q81" s="1">
        <v>2604488</v>
      </c>
      <c r="R81" s="1" t="s">
        <v>1074</v>
      </c>
      <c r="S81" s="1" t="s">
        <v>919</v>
      </c>
      <c r="T81" s="1" t="s">
        <v>113</v>
      </c>
      <c r="U81" s="1">
        <v>100</v>
      </c>
      <c r="X81" s="1" t="s">
        <v>920</v>
      </c>
      <c r="Z81" s="1" t="s">
        <v>115</v>
      </c>
      <c r="AA81" s="1" t="s">
        <v>116</v>
      </c>
      <c r="AB81" s="1" t="s">
        <v>921</v>
      </c>
      <c r="AC81" s="1" t="s">
        <v>118</v>
      </c>
      <c r="AD81" s="1" t="s">
        <v>292</v>
      </c>
      <c r="AE81" s="1" t="s">
        <v>293</v>
      </c>
      <c r="AF81" s="1" t="s">
        <v>294</v>
      </c>
      <c r="AH81" s="1" t="s">
        <v>483</v>
      </c>
      <c r="AI81" s="1" t="s">
        <v>1076</v>
      </c>
      <c r="AL81" s="1">
        <v>0</v>
      </c>
      <c r="AM81" s="1">
        <v>0</v>
      </c>
      <c r="AN81" s="1" t="s">
        <v>1077</v>
      </c>
      <c r="AP81" s="1" t="s">
        <v>297</v>
      </c>
      <c r="AR81" s="1" t="s">
        <v>115</v>
      </c>
      <c r="AS81" s="1" t="s">
        <v>116</v>
      </c>
      <c r="AT81" s="1" t="s">
        <v>127</v>
      </c>
      <c r="AU81" s="2" t="s">
        <v>1078</v>
      </c>
      <c r="AW81" s="1" t="s">
        <v>168</v>
      </c>
      <c r="AZ81" s="1" t="s">
        <v>170</v>
      </c>
      <c r="BC81" s="1" t="s">
        <v>925</v>
      </c>
      <c r="BD81" s="1">
        <v>38838</v>
      </c>
      <c r="BE81" s="1" t="s">
        <v>255</v>
      </c>
      <c r="BF81" s="1">
        <v>73.462999999999994</v>
      </c>
      <c r="BG81" s="1">
        <v>278.09100000000001</v>
      </c>
      <c r="BH81" s="1">
        <v>3200048.28</v>
      </c>
      <c r="BI81" s="1">
        <v>3200048.28</v>
      </c>
      <c r="BJ81" s="1">
        <v>0</v>
      </c>
      <c r="BK81" s="1" t="s">
        <v>292</v>
      </c>
      <c r="BL81" s="1" t="s">
        <v>214</v>
      </c>
      <c r="BO81" s="1" t="s">
        <v>135</v>
      </c>
      <c r="BP81" s="1" t="s">
        <v>113</v>
      </c>
      <c r="BQ81" s="1">
        <v>0</v>
      </c>
      <c r="BR81" s="1">
        <v>0</v>
      </c>
      <c r="BT81" s="1" t="s">
        <v>155</v>
      </c>
      <c r="BW81" s="1">
        <v>0</v>
      </c>
      <c r="BX81" s="1">
        <v>0</v>
      </c>
      <c r="BY81" s="1">
        <v>0</v>
      </c>
      <c r="BZ81" s="1" t="s">
        <v>175</v>
      </c>
      <c r="CA81" s="1">
        <v>38911</v>
      </c>
      <c r="CB81" s="1" t="s">
        <v>139</v>
      </c>
      <c r="CC81" s="1">
        <v>2019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2018</v>
      </c>
      <c r="CP81" s="5">
        <v>0</v>
      </c>
      <c r="CQ81" s="5">
        <v>0</v>
      </c>
      <c r="CR81" s="5">
        <v>0</v>
      </c>
      <c r="CS81" s="5">
        <v>0</v>
      </c>
      <c r="CT81" s="5">
        <v>11901</v>
      </c>
      <c r="CU81" s="5">
        <v>2203890</v>
      </c>
      <c r="CV81" s="5">
        <v>2203890</v>
      </c>
      <c r="CW81" s="5">
        <v>2191989</v>
      </c>
      <c r="CX81" s="5">
        <v>11901</v>
      </c>
      <c r="CY81" s="5">
        <v>0</v>
      </c>
      <c r="CZ81" s="5">
        <v>11901</v>
      </c>
      <c r="DA81" s="1">
        <v>2006</v>
      </c>
      <c r="DB81" s="1">
        <v>2121881</v>
      </c>
      <c r="DD81" s="1" t="s">
        <v>394</v>
      </c>
      <c r="DE81" s="1">
        <v>78.3</v>
      </c>
      <c r="DF81" s="3">
        <v>15.5986370008</v>
      </c>
      <c r="DG81" s="4">
        <f t="shared" si="10"/>
        <v>0.21233324259559236</v>
      </c>
      <c r="DH81" s="5">
        <f t="shared" si="11"/>
        <v>0.68870523415977969</v>
      </c>
      <c r="DI81" s="6">
        <f t="shared" si="12"/>
        <v>467959.11002400005</v>
      </c>
      <c r="DJ81" s="6">
        <f>IF(ISNUMBER(MATCH(B81,'Green Overlap'!A:A,0)),MAX(12,DH81*1.35),MAX(DH81*1.35,3.5))</f>
        <v>3.5</v>
      </c>
      <c r="DK81" s="7">
        <f t="shared" si="13"/>
        <v>2378168.1971419682</v>
      </c>
      <c r="DL81">
        <f>COUNTIF('Impacted Properties'!A:A,Red_A_Coit_to_US_75!B81)</f>
        <v>0</v>
      </c>
      <c r="DM81" s="7">
        <f t="shared" si="16"/>
        <v>67000</v>
      </c>
      <c r="DN81" s="7">
        <f t="shared" si="15"/>
        <v>2445200</v>
      </c>
    </row>
    <row r="82" spans="1:118" ht="28.8" x14ac:dyDescent="0.3">
      <c r="A82" s="1">
        <v>161805</v>
      </c>
      <c r="B82" s="1">
        <v>2618587</v>
      </c>
      <c r="C82" s="1" t="s">
        <v>1079</v>
      </c>
      <c r="D82" s="1">
        <v>39187</v>
      </c>
      <c r="H82" s="1">
        <v>1917915.4479</v>
      </c>
      <c r="I82" s="1">
        <v>5676.7649362399998</v>
      </c>
      <c r="J82" s="1">
        <v>6014632.1035200004</v>
      </c>
      <c r="K82" s="1">
        <v>15378.8878644</v>
      </c>
      <c r="P82" s="1" t="s">
        <v>1080</v>
      </c>
      <c r="Q82" s="1">
        <v>2618587</v>
      </c>
      <c r="R82" s="1" t="s">
        <v>1079</v>
      </c>
      <c r="S82" s="1" t="s">
        <v>1081</v>
      </c>
      <c r="T82" s="1" t="s">
        <v>113</v>
      </c>
      <c r="U82" s="1">
        <v>100</v>
      </c>
      <c r="X82" s="1" t="s">
        <v>778</v>
      </c>
      <c r="Z82" s="1" t="s">
        <v>399</v>
      </c>
      <c r="AA82" s="1" t="s">
        <v>116</v>
      </c>
      <c r="AB82" s="1" t="s">
        <v>779</v>
      </c>
      <c r="AC82" s="1" t="s">
        <v>118</v>
      </c>
      <c r="AD82" s="1" t="s">
        <v>746</v>
      </c>
      <c r="AE82" s="1" t="s">
        <v>747</v>
      </c>
      <c r="AF82" s="1" t="s">
        <v>748</v>
      </c>
      <c r="AH82" s="1" t="s">
        <v>282</v>
      </c>
      <c r="AI82" s="1" t="s">
        <v>1082</v>
      </c>
      <c r="AL82" s="1">
        <v>0</v>
      </c>
      <c r="AM82" s="1">
        <v>0</v>
      </c>
      <c r="AP82" s="1" t="s">
        <v>530</v>
      </c>
      <c r="AR82" s="1" t="s">
        <v>180</v>
      </c>
      <c r="AS82" s="1" t="s">
        <v>116</v>
      </c>
      <c r="AT82" s="1" t="s">
        <v>250</v>
      </c>
      <c r="AU82" s="2" t="s">
        <v>1083</v>
      </c>
      <c r="AV82" s="1" t="s">
        <v>252</v>
      </c>
      <c r="AW82" s="1" t="s">
        <v>129</v>
      </c>
      <c r="AZ82" s="1" t="s">
        <v>253</v>
      </c>
      <c r="BC82" s="1" t="s">
        <v>1084</v>
      </c>
      <c r="BD82" s="1">
        <v>40883</v>
      </c>
      <c r="BE82" s="1" t="s">
        <v>1085</v>
      </c>
      <c r="BF82" s="1">
        <v>135.21039999999999</v>
      </c>
      <c r="BG82" s="1">
        <v>0</v>
      </c>
      <c r="BH82" s="1">
        <v>5889765.0199999996</v>
      </c>
      <c r="BI82" s="1">
        <v>5889765.0199999996</v>
      </c>
      <c r="BJ82" s="1">
        <v>0</v>
      </c>
      <c r="BK82" s="1" t="s">
        <v>746</v>
      </c>
      <c r="BL82" s="1" t="s">
        <v>214</v>
      </c>
      <c r="BO82" s="1" t="s">
        <v>135</v>
      </c>
      <c r="BP82" s="1" t="s">
        <v>113</v>
      </c>
      <c r="BQ82" s="1">
        <v>0</v>
      </c>
      <c r="BR82" s="1">
        <v>0</v>
      </c>
      <c r="BT82" s="1" t="s">
        <v>155</v>
      </c>
      <c r="BW82" s="1">
        <v>0</v>
      </c>
      <c r="BX82" s="1">
        <v>0</v>
      </c>
      <c r="BY82" s="1">
        <v>0</v>
      </c>
      <c r="BZ82" s="1" t="s">
        <v>175</v>
      </c>
      <c r="CA82" s="1">
        <v>39070</v>
      </c>
      <c r="CB82" s="1" t="s">
        <v>139</v>
      </c>
      <c r="CC82" s="1">
        <v>2019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2018</v>
      </c>
      <c r="CP82" s="5">
        <v>0</v>
      </c>
      <c r="CQ82" s="5">
        <v>0</v>
      </c>
      <c r="CR82" s="5">
        <v>0</v>
      </c>
      <c r="CS82" s="5">
        <v>0</v>
      </c>
      <c r="CT82" s="5">
        <v>21904</v>
      </c>
      <c r="CU82" s="5">
        <v>9464728</v>
      </c>
      <c r="CV82" s="5">
        <v>9464728</v>
      </c>
      <c r="CW82" s="5">
        <v>9442824</v>
      </c>
      <c r="CX82" s="5">
        <v>21904</v>
      </c>
      <c r="CY82" s="5">
        <v>0</v>
      </c>
      <c r="CZ82" s="5">
        <v>21904</v>
      </c>
      <c r="DA82" s="1">
        <v>2007</v>
      </c>
      <c r="DB82" s="1">
        <v>2122316</v>
      </c>
      <c r="DD82" s="1" t="s">
        <v>394</v>
      </c>
      <c r="DE82" s="1">
        <v>301.25619999999998</v>
      </c>
      <c r="DF82" s="3">
        <v>8.5607478963299997</v>
      </c>
      <c r="DG82" s="4">
        <f t="shared" si="10"/>
        <v>6.3314270959511865E-2</v>
      </c>
      <c r="DH82" s="5">
        <f t="shared" si="11"/>
        <v>1.6069788807975229</v>
      </c>
      <c r="DI82" s="6">
        <f t="shared" si="12"/>
        <v>599252.35315007879</v>
      </c>
      <c r="DJ82" s="6">
        <f>IF(ISNUMBER(MATCH(B82,'Green Overlap'!A:A,0)),MAX(12,DH82*1.35),MAX(DH82*1.35,3.5))</f>
        <v>12</v>
      </c>
      <c r="DK82" s="7">
        <f t="shared" si="13"/>
        <v>4474874.1403696174</v>
      </c>
      <c r="DL82">
        <f>COUNTIF('Impacted Properties'!A:A,Red_A_Coit_to_US_75!B82)</f>
        <v>0</v>
      </c>
      <c r="DM82" s="7">
        <f t="shared" si="16"/>
        <v>67000</v>
      </c>
      <c r="DN82" s="7">
        <f t="shared" si="15"/>
        <v>4541900</v>
      </c>
    </row>
    <row r="83" spans="1:118" ht="28.8" x14ac:dyDescent="0.3">
      <c r="A83" s="1">
        <v>159941</v>
      </c>
      <c r="B83" s="1">
        <v>2645945</v>
      </c>
      <c r="C83" s="1" t="s">
        <v>1086</v>
      </c>
      <c r="H83" s="1">
        <v>40112.144665699998</v>
      </c>
      <c r="I83" s="1">
        <v>805.08673725000006</v>
      </c>
      <c r="J83" s="1">
        <v>40045.515625</v>
      </c>
      <c r="K83" s="1">
        <v>804.31970687</v>
      </c>
      <c r="P83" s="1" t="s">
        <v>1087</v>
      </c>
      <c r="Q83" s="1">
        <v>2645945</v>
      </c>
      <c r="R83" s="1" t="s">
        <v>1086</v>
      </c>
      <c r="S83" s="1" t="s">
        <v>1088</v>
      </c>
      <c r="T83" s="1" t="s">
        <v>113</v>
      </c>
      <c r="U83" s="1">
        <v>100</v>
      </c>
      <c r="V83" s="1" t="s">
        <v>1089</v>
      </c>
      <c r="X83" s="1" t="s">
        <v>1090</v>
      </c>
      <c r="Z83" s="1" t="s">
        <v>219</v>
      </c>
      <c r="AA83" s="1" t="s">
        <v>116</v>
      </c>
      <c r="AB83" s="1" t="s">
        <v>1091</v>
      </c>
      <c r="AC83" s="1" t="s">
        <v>118</v>
      </c>
      <c r="AD83" s="1" t="s">
        <v>239</v>
      </c>
      <c r="AE83" s="1" t="s">
        <v>1092</v>
      </c>
      <c r="AF83" s="1" t="s">
        <v>241</v>
      </c>
      <c r="AG83" s="1" t="s">
        <v>242</v>
      </c>
      <c r="AH83" s="1" t="s">
        <v>394</v>
      </c>
      <c r="AI83" s="1" t="s">
        <v>1093</v>
      </c>
      <c r="AJ83" s="1" t="s">
        <v>245</v>
      </c>
      <c r="AL83" s="1">
        <v>0</v>
      </c>
      <c r="AM83" s="1">
        <v>0</v>
      </c>
      <c r="AN83" s="1" t="s">
        <v>1094</v>
      </c>
      <c r="AO83" s="1" t="s">
        <v>247</v>
      </c>
      <c r="AP83" s="1" t="s">
        <v>248</v>
      </c>
      <c r="AQ83" s="1" t="s">
        <v>249</v>
      </c>
      <c r="AR83" s="1" t="s">
        <v>180</v>
      </c>
      <c r="AS83" s="1" t="s">
        <v>116</v>
      </c>
      <c r="AT83" s="1" t="s">
        <v>250</v>
      </c>
      <c r="AU83" s="2" t="s">
        <v>1095</v>
      </c>
      <c r="AV83" s="1" t="s">
        <v>252</v>
      </c>
      <c r="AW83" s="1" t="s">
        <v>129</v>
      </c>
      <c r="AZ83" s="1" t="s">
        <v>253</v>
      </c>
      <c r="BA83" s="1" t="s">
        <v>1096</v>
      </c>
      <c r="BB83" s="1" t="s">
        <v>1097</v>
      </c>
      <c r="BC83" s="1" t="s">
        <v>1098</v>
      </c>
      <c r="BD83" s="1">
        <v>41558</v>
      </c>
      <c r="BE83" s="1" t="s">
        <v>372</v>
      </c>
      <c r="BF83" s="1">
        <v>0.91959999999999997</v>
      </c>
      <c r="BG83" s="1">
        <v>0</v>
      </c>
      <c r="BH83" s="1">
        <v>40057.78</v>
      </c>
      <c r="BI83" s="1">
        <v>40057.78</v>
      </c>
      <c r="BJ83" s="1">
        <v>2955</v>
      </c>
      <c r="BK83" s="1" t="s">
        <v>812</v>
      </c>
      <c r="BL83" s="1" t="s">
        <v>391</v>
      </c>
      <c r="BM83" s="1" t="s">
        <v>813</v>
      </c>
      <c r="BN83" s="1" t="s">
        <v>814</v>
      </c>
      <c r="BO83" s="1" t="s">
        <v>135</v>
      </c>
      <c r="BP83" s="1" t="s">
        <v>173</v>
      </c>
      <c r="BQ83" s="1">
        <v>2013</v>
      </c>
      <c r="BR83" s="1">
        <v>2013</v>
      </c>
      <c r="BT83" s="1" t="s">
        <v>391</v>
      </c>
      <c r="BW83" s="1">
        <v>1</v>
      </c>
      <c r="BX83" s="1">
        <v>0</v>
      </c>
      <c r="BY83" s="1">
        <v>100</v>
      </c>
      <c r="BZ83" s="1" t="s">
        <v>175</v>
      </c>
      <c r="CA83" s="1">
        <v>39678</v>
      </c>
      <c r="CB83" s="1" t="s">
        <v>139</v>
      </c>
      <c r="CC83" s="1">
        <v>2019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2018</v>
      </c>
      <c r="CP83" s="5">
        <v>0</v>
      </c>
      <c r="CQ83" s="5">
        <v>748555</v>
      </c>
      <c r="CR83" s="5">
        <v>0</v>
      </c>
      <c r="CS83" s="5">
        <v>1001445</v>
      </c>
      <c r="CT83" s="5">
        <v>0</v>
      </c>
      <c r="CU83" s="5">
        <v>0</v>
      </c>
      <c r="CV83" s="5">
        <v>1750000</v>
      </c>
      <c r="CW83" s="5">
        <v>0</v>
      </c>
      <c r="CX83" s="5">
        <v>1750000</v>
      </c>
      <c r="CY83" s="5">
        <v>0</v>
      </c>
      <c r="CZ83" s="5">
        <v>1750000</v>
      </c>
      <c r="DA83" s="1">
        <v>0</v>
      </c>
      <c r="DB83" s="1">
        <v>0</v>
      </c>
      <c r="DE83" s="1">
        <v>0</v>
      </c>
      <c r="DF83" s="3">
        <v>0.50702632621499999</v>
      </c>
      <c r="DG83" s="4">
        <f t="shared" si="10"/>
        <v>0.55135523660885355</v>
      </c>
      <c r="DH83" s="5">
        <f t="shared" si="11"/>
        <v>25.000012481969794</v>
      </c>
      <c r="DI83" s="6">
        <f t="shared" si="12"/>
        <v>552151.94492575328</v>
      </c>
      <c r="DJ83" s="6">
        <f>IF(ISNUMBER(MATCH(B83,'Green Overlap'!A:A,0)),MAX(12,DH83*1.35),MAX(DH83*1.35,3.5))</f>
        <v>33.750016850659222</v>
      </c>
      <c r="DK83" s="7">
        <f t="shared" si="13"/>
        <v>745405.125649767</v>
      </c>
      <c r="DL83">
        <f>COUNTIF('Impacted Properties'!A:A,Red_A_Coit_to_US_75!B83)</f>
        <v>1</v>
      </c>
      <c r="DM83" s="7">
        <f t="shared" si="16"/>
        <v>67000</v>
      </c>
      <c r="DN83" s="7">
        <f t="shared" si="15"/>
        <v>0</v>
      </c>
    </row>
    <row r="84" spans="1:118" ht="28.8" x14ac:dyDescent="0.3">
      <c r="A84" s="1">
        <v>154039</v>
      </c>
      <c r="B84" s="1">
        <v>2645948</v>
      </c>
      <c r="C84" s="1" t="s">
        <v>1099</v>
      </c>
      <c r="H84" s="1">
        <v>0</v>
      </c>
      <c r="I84" s="1">
        <v>0</v>
      </c>
      <c r="J84" s="1">
        <v>237421.734375</v>
      </c>
      <c r="K84" s="1">
        <v>3053.6660713299998</v>
      </c>
      <c r="P84" s="1" t="s">
        <v>1100</v>
      </c>
      <c r="Q84" s="1">
        <v>2645948</v>
      </c>
      <c r="R84" s="1" t="s">
        <v>1099</v>
      </c>
      <c r="S84" s="1" t="s">
        <v>1101</v>
      </c>
      <c r="T84" s="1" t="s">
        <v>113</v>
      </c>
      <c r="U84" s="1">
        <v>100</v>
      </c>
      <c r="W84" s="1" t="s">
        <v>1102</v>
      </c>
      <c r="X84" s="1" t="s">
        <v>1103</v>
      </c>
      <c r="Z84" s="1" t="s">
        <v>219</v>
      </c>
      <c r="AA84" s="1" t="s">
        <v>116</v>
      </c>
      <c r="AB84" s="1" t="s">
        <v>1104</v>
      </c>
      <c r="AC84" s="1" t="s">
        <v>118</v>
      </c>
      <c r="AD84" s="1" t="s">
        <v>239</v>
      </c>
      <c r="AE84" s="1" t="s">
        <v>1105</v>
      </c>
      <c r="AF84" s="1" t="s">
        <v>241</v>
      </c>
      <c r="AG84" s="1" t="s">
        <v>242</v>
      </c>
      <c r="AH84" s="1" t="s">
        <v>156</v>
      </c>
      <c r="AI84" s="1" t="s">
        <v>1106</v>
      </c>
      <c r="AJ84" s="1" t="s">
        <v>1107</v>
      </c>
      <c r="AL84" s="1">
        <v>0</v>
      </c>
      <c r="AM84" s="1">
        <v>0</v>
      </c>
      <c r="AN84" s="1" t="s">
        <v>1108</v>
      </c>
      <c r="AO84" s="1" t="s">
        <v>247</v>
      </c>
      <c r="AP84" s="1" t="s">
        <v>248</v>
      </c>
      <c r="AQ84" s="1" t="s">
        <v>249</v>
      </c>
      <c r="AR84" s="1" t="s">
        <v>180</v>
      </c>
      <c r="AS84" s="1" t="s">
        <v>116</v>
      </c>
      <c r="AT84" s="1" t="s">
        <v>250</v>
      </c>
      <c r="AU84" s="2" t="s">
        <v>1109</v>
      </c>
      <c r="AV84" s="1" t="s">
        <v>252</v>
      </c>
      <c r="AW84" s="1" t="s">
        <v>129</v>
      </c>
      <c r="AZ84" s="1" t="s">
        <v>253</v>
      </c>
      <c r="BC84" s="1" t="s">
        <v>1110</v>
      </c>
      <c r="BD84" s="1">
        <v>42517</v>
      </c>
      <c r="BE84" s="1" t="s">
        <v>255</v>
      </c>
      <c r="BF84" s="1">
        <v>5.3352000000000004</v>
      </c>
      <c r="BG84" s="1">
        <v>0</v>
      </c>
      <c r="BH84" s="1">
        <v>232401.31</v>
      </c>
      <c r="BI84" s="1">
        <v>232401.31</v>
      </c>
      <c r="BJ84" s="1">
        <v>0</v>
      </c>
      <c r="BL84" s="1" t="s">
        <v>194</v>
      </c>
      <c r="BO84" s="1" t="s">
        <v>135</v>
      </c>
      <c r="BP84" s="1" t="s">
        <v>113</v>
      </c>
      <c r="BQ84" s="1">
        <v>0</v>
      </c>
      <c r="BR84" s="1">
        <v>0</v>
      </c>
      <c r="BT84" s="1" t="s">
        <v>194</v>
      </c>
      <c r="BW84" s="1">
        <v>0</v>
      </c>
      <c r="BX84" s="1">
        <v>0</v>
      </c>
      <c r="BY84" s="1">
        <v>0</v>
      </c>
      <c r="BZ84" s="1" t="s">
        <v>175</v>
      </c>
      <c r="CA84" s="1">
        <v>39678</v>
      </c>
      <c r="CB84" s="1" t="s">
        <v>139</v>
      </c>
      <c r="CC84" s="1">
        <v>2019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2018</v>
      </c>
      <c r="CP84" s="5">
        <v>0</v>
      </c>
      <c r="CQ84" s="5">
        <v>0</v>
      </c>
      <c r="CR84" s="5">
        <v>0</v>
      </c>
      <c r="CS84" s="5">
        <v>58100</v>
      </c>
      <c r="CT84" s="5">
        <v>0</v>
      </c>
      <c r="CU84" s="5">
        <v>0</v>
      </c>
      <c r="CV84" s="5">
        <v>58100</v>
      </c>
      <c r="CW84" s="5">
        <v>0</v>
      </c>
      <c r="CX84" s="5">
        <v>58100</v>
      </c>
      <c r="CY84" s="5">
        <v>0</v>
      </c>
      <c r="CZ84" s="5">
        <v>58100</v>
      </c>
      <c r="DA84" s="1">
        <v>0</v>
      </c>
      <c r="DB84" s="1">
        <v>0</v>
      </c>
      <c r="DE84" s="1">
        <v>0</v>
      </c>
      <c r="DF84" s="3">
        <v>0.47832172061400002</v>
      </c>
      <c r="DG84" s="4">
        <f t="shared" ref="DG84:DG147" si="17">MIN(DF84*43560/BI84,1)</f>
        <v>8.9653944506362035E-2</v>
      </c>
      <c r="DH84" s="5">
        <f t="shared" ref="DH84:DH147" si="18">(CV84-(CP84+CQ84))/BI84</f>
        <v>0.24999859079968181</v>
      </c>
      <c r="DI84" s="6">
        <f t="shared" ref="DI84:DI147" si="19">DF84*43560*DH84</f>
        <v>5208.8941758196343</v>
      </c>
      <c r="DJ84" s="6">
        <f>IF(ISNUMBER(MATCH(B84,'Green Overlap'!A:A,0)),MAX(12,DH84*1.35),MAX(DH84*1.35,3.5))</f>
        <v>12</v>
      </c>
      <c r="DK84" s="7">
        <f t="shared" ref="DK84:DK147" si="20">DF84*DJ84*43560</f>
        <v>250028.32979935009</v>
      </c>
      <c r="DL84">
        <f>COUNTIF('Impacted Properties'!A:A,Red_A_Coit_to_US_75!B84)</f>
        <v>0</v>
      </c>
      <c r="DM84" s="7">
        <f t="shared" si="16"/>
        <v>11000</v>
      </c>
      <c r="DN84" s="7">
        <f t="shared" si="15"/>
        <v>261100</v>
      </c>
    </row>
    <row r="85" spans="1:118" ht="28.8" x14ac:dyDescent="0.3">
      <c r="A85" s="1">
        <v>157649</v>
      </c>
      <c r="B85" s="1">
        <v>2691461</v>
      </c>
      <c r="C85" s="1" t="s">
        <v>1111</v>
      </c>
      <c r="H85" s="1">
        <v>209879.62564000001</v>
      </c>
      <c r="I85" s="1">
        <v>1884.0219674800001</v>
      </c>
      <c r="J85" s="1">
        <v>209879.679688</v>
      </c>
      <c r="K85" s="1">
        <v>1884.0219674800001</v>
      </c>
      <c r="P85" s="1" t="s">
        <v>1112</v>
      </c>
      <c r="Q85" s="1">
        <v>2691461</v>
      </c>
      <c r="R85" s="1" t="s">
        <v>1111</v>
      </c>
      <c r="S85" s="1" t="s">
        <v>1113</v>
      </c>
      <c r="T85" s="1" t="s">
        <v>113</v>
      </c>
      <c r="U85" s="1">
        <v>100</v>
      </c>
      <c r="X85" s="1" t="s">
        <v>1114</v>
      </c>
      <c r="Z85" s="1" t="s">
        <v>115</v>
      </c>
      <c r="AA85" s="1" t="s">
        <v>116</v>
      </c>
      <c r="AB85" s="1" t="s">
        <v>306</v>
      </c>
      <c r="AC85" s="1" t="s">
        <v>118</v>
      </c>
      <c r="AD85" s="1" t="s">
        <v>132</v>
      </c>
      <c r="AE85" s="1" t="s">
        <v>1115</v>
      </c>
      <c r="AF85" s="1" t="s">
        <v>183</v>
      </c>
      <c r="AH85" s="1" t="s">
        <v>1116</v>
      </c>
      <c r="AI85" s="1" t="s">
        <v>1117</v>
      </c>
      <c r="AJ85" s="1" t="s">
        <v>633</v>
      </c>
      <c r="AL85" s="1">
        <v>0</v>
      </c>
      <c r="AM85" s="1">
        <v>0</v>
      </c>
      <c r="AN85" s="1" t="s">
        <v>1118</v>
      </c>
      <c r="AP85" s="1" t="s">
        <v>309</v>
      </c>
      <c r="AR85" s="1" t="s">
        <v>115</v>
      </c>
      <c r="AS85" s="1" t="s">
        <v>116</v>
      </c>
      <c r="AT85" s="1" t="s">
        <v>127</v>
      </c>
      <c r="AU85" s="2" t="s">
        <v>1119</v>
      </c>
      <c r="AW85" s="1" t="s">
        <v>129</v>
      </c>
      <c r="AY85" s="1" t="s">
        <v>130</v>
      </c>
      <c r="AZ85" s="1" t="s">
        <v>131</v>
      </c>
      <c r="BC85" s="1" t="s">
        <v>1120</v>
      </c>
      <c r="BD85" s="1">
        <v>42076</v>
      </c>
      <c r="BE85" s="1" t="s">
        <v>193</v>
      </c>
      <c r="BF85" s="1">
        <v>4.84</v>
      </c>
      <c r="BG85" s="1">
        <v>0</v>
      </c>
      <c r="BH85" s="1">
        <v>210830.4</v>
      </c>
      <c r="BI85" s="1">
        <v>210830.4</v>
      </c>
      <c r="BJ85" s="1">
        <v>6197</v>
      </c>
      <c r="BK85" s="1" t="s">
        <v>132</v>
      </c>
      <c r="BL85" s="1" t="s">
        <v>133</v>
      </c>
      <c r="BM85" s="1" t="s">
        <v>154</v>
      </c>
      <c r="BO85" s="1" t="s">
        <v>135</v>
      </c>
      <c r="BP85" s="1" t="s">
        <v>113</v>
      </c>
      <c r="BQ85" s="1">
        <v>2007</v>
      </c>
      <c r="BR85" s="1">
        <v>2001</v>
      </c>
      <c r="BT85" s="1" t="s">
        <v>133</v>
      </c>
      <c r="BU85" s="1" t="s">
        <v>137</v>
      </c>
      <c r="BV85" s="1" t="s">
        <v>282</v>
      </c>
      <c r="BW85" s="1">
        <v>1</v>
      </c>
      <c r="BX85" s="1">
        <v>0</v>
      </c>
      <c r="BY85" s="1">
        <v>100</v>
      </c>
      <c r="BZ85" s="1" t="s">
        <v>118</v>
      </c>
      <c r="CA85" s="1">
        <v>41453</v>
      </c>
      <c r="CB85" s="1" t="s">
        <v>139</v>
      </c>
      <c r="CC85" s="1">
        <v>2019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2018</v>
      </c>
      <c r="CP85" s="5">
        <v>495200</v>
      </c>
      <c r="CQ85" s="5">
        <v>0</v>
      </c>
      <c r="CR85" s="5">
        <v>217800</v>
      </c>
      <c r="CS85" s="5">
        <v>0</v>
      </c>
      <c r="CT85" s="5">
        <v>0</v>
      </c>
      <c r="CU85" s="5">
        <v>0</v>
      </c>
      <c r="CV85" s="5">
        <v>713000</v>
      </c>
      <c r="CW85" s="5">
        <v>0</v>
      </c>
      <c r="CX85" s="5">
        <v>713000</v>
      </c>
      <c r="CY85" s="5">
        <v>0</v>
      </c>
      <c r="CZ85" s="5">
        <v>713000</v>
      </c>
      <c r="DA85" s="1">
        <v>2014</v>
      </c>
      <c r="DB85" s="1">
        <v>1515934</v>
      </c>
      <c r="DD85" s="1" t="s">
        <v>1121</v>
      </c>
      <c r="DE85" s="1">
        <v>10.839</v>
      </c>
      <c r="DF85" s="3">
        <v>2.09651684964</v>
      </c>
      <c r="DG85" s="4">
        <f t="shared" si="17"/>
        <v>0.43316463835537194</v>
      </c>
      <c r="DH85" s="5">
        <f t="shared" si="18"/>
        <v>1.0330578512396695</v>
      </c>
      <c r="DI85" s="6">
        <f t="shared" si="19"/>
        <v>94343.258233800021</v>
      </c>
      <c r="DJ85" s="6">
        <f>IF(ISNUMBER(MATCH(B85,'Green Overlap'!A:A,0)),MAX(12,DH85*1.35),MAX(DH85*1.35,3.5))</f>
        <v>3.5</v>
      </c>
      <c r="DK85" s="7">
        <f t="shared" si="20"/>
        <v>319634.95889611437</v>
      </c>
      <c r="DL85">
        <f>COUNTIF('Impacted Properties'!A:A,Red_A_Coit_to_US_75!B85)</f>
        <v>1</v>
      </c>
      <c r="DM85" s="7">
        <f t="shared" si="16"/>
        <v>67000</v>
      </c>
      <c r="DN85" s="7">
        <f t="shared" si="15"/>
        <v>0</v>
      </c>
    </row>
    <row r="86" spans="1:118" ht="28.8" x14ac:dyDescent="0.3">
      <c r="A86" s="1">
        <v>162940</v>
      </c>
      <c r="B86" s="1">
        <v>2702080</v>
      </c>
      <c r="C86" s="1" t="s">
        <v>1122</v>
      </c>
      <c r="H86" s="1">
        <v>5534556.41842</v>
      </c>
      <c r="I86" s="1">
        <v>10020.0072301</v>
      </c>
      <c r="J86" s="1">
        <v>5534556.6601600004</v>
      </c>
      <c r="K86" s="1">
        <v>10020.007229999999</v>
      </c>
      <c r="N86" s="1" t="s">
        <v>333</v>
      </c>
      <c r="O86" s="1">
        <v>43490</v>
      </c>
      <c r="P86" s="1" t="s">
        <v>1123</v>
      </c>
      <c r="Q86" s="1">
        <v>2702080</v>
      </c>
      <c r="R86" s="1" t="s">
        <v>1122</v>
      </c>
      <c r="S86" s="1" t="s">
        <v>885</v>
      </c>
      <c r="T86" s="1" t="s">
        <v>113</v>
      </c>
      <c r="U86" s="1">
        <v>100</v>
      </c>
      <c r="W86" s="1" t="s">
        <v>1124</v>
      </c>
      <c r="X86" s="1" t="s">
        <v>886</v>
      </c>
      <c r="Z86" s="1" t="s">
        <v>219</v>
      </c>
      <c r="AA86" s="1" t="s">
        <v>116</v>
      </c>
      <c r="AB86" s="1" t="s">
        <v>887</v>
      </c>
      <c r="AC86" s="1" t="s">
        <v>118</v>
      </c>
      <c r="AD86" s="1" t="s">
        <v>338</v>
      </c>
      <c r="AE86" s="1" t="s">
        <v>339</v>
      </c>
      <c r="AF86" s="1" t="s">
        <v>340</v>
      </c>
      <c r="AH86" s="1" t="s">
        <v>206</v>
      </c>
      <c r="AI86" s="1" t="s">
        <v>1125</v>
      </c>
      <c r="AL86" s="1">
        <v>0</v>
      </c>
      <c r="AM86" s="1">
        <v>0</v>
      </c>
      <c r="AN86" s="1" t="s">
        <v>1126</v>
      </c>
      <c r="AP86" s="1" t="s">
        <v>297</v>
      </c>
      <c r="AR86" s="1" t="s">
        <v>115</v>
      </c>
      <c r="AS86" s="1" t="s">
        <v>116</v>
      </c>
      <c r="AT86" s="1" t="s">
        <v>127</v>
      </c>
      <c r="AU86" s="2" t="s">
        <v>1127</v>
      </c>
      <c r="AV86" s="1" t="s">
        <v>208</v>
      </c>
      <c r="AW86" s="1" t="s">
        <v>168</v>
      </c>
      <c r="AZ86" s="1" t="s">
        <v>227</v>
      </c>
      <c r="BC86" s="1" t="s">
        <v>1128</v>
      </c>
      <c r="BD86" s="1">
        <v>41680</v>
      </c>
      <c r="BE86" s="1" t="s">
        <v>441</v>
      </c>
      <c r="BF86" s="1">
        <v>126.718</v>
      </c>
      <c r="BG86" s="1">
        <v>1338.8596</v>
      </c>
      <c r="BH86" s="1">
        <v>5519836.0800000001</v>
      </c>
      <c r="BI86" s="1">
        <v>5519836.0800000001</v>
      </c>
      <c r="BJ86" s="1">
        <v>5009</v>
      </c>
      <c r="BK86" s="1" t="s">
        <v>1129</v>
      </c>
      <c r="BL86" s="1" t="s">
        <v>133</v>
      </c>
      <c r="BM86" s="1" t="s">
        <v>490</v>
      </c>
      <c r="BO86" s="1" t="s">
        <v>135</v>
      </c>
      <c r="BP86" s="1" t="s">
        <v>113</v>
      </c>
      <c r="BQ86" s="1">
        <v>1992</v>
      </c>
      <c r="BR86" s="1">
        <v>1992</v>
      </c>
      <c r="BT86" s="1" t="s">
        <v>136</v>
      </c>
      <c r="BU86" s="1" t="s">
        <v>156</v>
      </c>
      <c r="BV86" s="1" t="s">
        <v>137</v>
      </c>
      <c r="BW86" s="1">
        <v>2</v>
      </c>
      <c r="BX86" s="1">
        <v>0</v>
      </c>
      <c r="BY86" s="1">
        <v>100</v>
      </c>
      <c r="BZ86" s="1" t="s">
        <v>175</v>
      </c>
      <c r="CA86" s="1">
        <v>41732</v>
      </c>
      <c r="CB86" s="1" t="s">
        <v>139</v>
      </c>
      <c r="CC86" s="1">
        <v>2019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2018</v>
      </c>
      <c r="CP86" s="5">
        <v>444621</v>
      </c>
      <c r="CQ86" s="5">
        <v>0</v>
      </c>
      <c r="CR86" s="5">
        <v>31000</v>
      </c>
      <c r="CS86" s="5">
        <v>0</v>
      </c>
      <c r="CT86" s="5">
        <v>13955</v>
      </c>
      <c r="CU86" s="5">
        <v>3897258</v>
      </c>
      <c r="CV86" s="5">
        <v>4372879</v>
      </c>
      <c r="CW86" s="5">
        <v>3883303</v>
      </c>
      <c r="CX86" s="5">
        <v>489576</v>
      </c>
      <c r="CY86" s="5">
        <v>0</v>
      </c>
      <c r="CZ86" s="5">
        <v>489576</v>
      </c>
      <c r="DA86" s="1">
        <v>0</v>
      </c>
      <c r="DB86" s="1">
        <v>0</v>
      </c>
      <c r="DE86" s="1">
        <v>0</v>
      </c>
      <c r="DF86" s="3">
        <v>9.3047991803900008</v>
      </c>
      <c r="DG86" s="4">
        <f t="shared" si="17"/>
        <v>7.3429182755330738E-2</v>
      </c>
      <c r="DH86" s="5">
        <f t="shared" si="18"/>
        <v>0.71166207529843895</v>
      </c>
      <c r="DI86" s="6">
        <f t="shared" si="19"/>
        <v>288448.77459209005</v>
      </c>
      <c r="DJ86" s="6">
        <f>IF(ISNUMBER(MATCH(B86,'Green Overlap'!A:A,0)),MAX(12,DH86*1.35),MAX(DH86*1.35,3.5))</f>
        <v>3.5</v>
      </c>
      <c r="DK86" s="7">
        <f t="shared" si="20"/>
        <v>1418609.6830422594</v>
      </c>
      <c r="DL86">
        <f>COUNTIF('Impacted Properties'!A:A,Red_A_Coit_to_US_75!B86)</f>
        <v>1</v>
      </c>
      <c r="DM86" s="7">
        <f t="shared" si="16"/>
        <v>67000</v>
      </c>
      <c r="DN86" s="7">
        <f t="shared" si="15"/>
        <v>0</v>
      </c>
    </row>
    <row r="87" spans="1:118" ht="28.8" x14ac:dyDescent="0.3">
      <c r="A87" s="1">
        <v>153421</v>
      </c>
      <c r="B87" s="1">
        <v>2759051</v>
      </c>
      <c r="C87" s="1" t="s">
        <v>1130</v>
      </c>
      <c r="H87" s="1">
        <v>0</v>
      </c>
      <c r="I87" s="1">
        <v>0</v>
      </c>
      <c r="J87" s="1">
        <v>54165.8984375</v>
      </c>
      <c r="K87" s="1">
        <v>1950.99990495</v>
      </c>
      <c r="P87" s="1" t="s">
        <v>1131</v>
      </c>
      <c r="Q87" s="1">
        <v>2759051</v>
      </c>
      <c r="R87" s="1" t="s">
        <v>1130</v>
      </c>
      <c r="S87" s="1" t="s">
        <v>1132</v>
      </c>
      <c r="T87" s="1" t="s">
        <v>113</v>
      </c>
      <c r="U87" s="1">
        <v>100</v>
      </c>
      <c r="X87" s="1" t="s">
        <v>1133</v>
      </c>
      <c r="Z87" s="1" t="s">
        <v>115</v>
      </c>
      <c r="AA87" s="1" t="s">
        <v>116</v>
      </c>
      <c r="AB87" s="1" t="s">
        <v>1134</v>
      </c>
      <c r="AC87" s="1" t="s">
        <v>118</v>
      </c>
      <c r="AD87" s="1" t="s">
        <v>1135</v>
      </c>
      <c r="AE87" s="1" t="s">
        <v>1136</v>
      </c>
      <c r="AF87" s="1" t="s">
        <v>1137</v>
      </c>
      <c r="AH87" s="1" t="s">
        <v>1138</v>
      </c>
      <c r="AI87" s="1" t="s">
        <v>1139</v>
      </c>
      <c r="AJ87" s="1" t="s">
        <v>1140</v>
      </c>
      <c r="AL87" s="1">
        <v>0</v>
      </c>
      <c r="AM87" s="1">
        <v>0</v>
      </c>
      <c r="AP87" s="1" t="s">
        <v>1141</v>
      </c>
      <c r="AQ87" s="1" t="s">
        <v>653</v>
      </c>
      <c r="AR87" s="1" t="s">
        <v>115</v>
      </c>
      <c r="AS87" s="1" t="s">
        <v>116</v>
      </c>
      <c r="AT87" s="1" t="s">
        <v>127</v>
      </c>
      <c r="AU87" s="2" t="s">
        <v>1142</v>
      </c>
      <c r="AW87" s="1" t="s">
        <v>129</v>
      </c>
      <c r="AY87" s="1" t="s">
        <v>169</v>
      </c>
      <c r="AZ87" s="1" t="s">
        <v>131</v>
      </c>
      <c r="BA87" s="1" t="s">
        <v>1143</v>
      </c>
      <c r="BB87" s="1" t="s">
        <v>1144</v>
      </c>
      <c r="BC87" s="1" t="s">
        <v>1145</v>
      </c>
      <c r="BD87" s="1">
        <v>42880</v>
      </c>
      <c r="BE87" s="1" t="s">
        <v>372</v>
      </c>
      <c r="BF87" s="1">
        <v>1.2435</v>
      </c>
      <c r="BG87" s="1">
        <v>0</v>
      </c>
      <c r="BH87" s="1">
        <v>54166.86</v>
      </c>
      <c r="BI87" s="1">
        <v>54166.86</v>
      </c>
      <c r="BJ87" s="1">
        <v>0</v>
      </c>
      <c r="BK87" s="1" t="s">
        <v>230</v>
      </c>
      <c r="BL87" s="1" t="s">
        <v>1146</v>
      </c>
      <c r="BO87" s="1" t="s">
        <v>135</v>
      </c>
      <c r="BP87" s="1" t="s">
        <v>173</v>
      </c>
      <c r="BQ87" s="1">
        <v>0</v>
      </c>
      <c r="BR87" s="1">
        <v>0</v>
      </c>
      <c r="BT87" s="1" t="s">
        <v>194</v>
      </c>
      <c r="BW87" s="1">
        <v>0</v>
      </c>
      <c r="BX87" s="1">
        <v>0</v>
      </c>
      <c r="BY87" s="1">
        <v>0</v>
      </c>
      <c r="BZ87" s="1" t="s">
        <v>175</v>
      </c>
      <c r="CA87" s="1">
        <v>42902</v>
      </c>
      <c r="CB87" s="1" t="s">
        <v>139</v>
      </c>
      <c r="CC87" s="1">
        <v>2019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>
        <v>0</v>
      </c>
      <c r="CO87" s="1">
        <v>2018</v>
      </c>
      <c r="CP87" s="5">
        <v>0</v>
      </c>
      <c r="CQ87" s="5">
        <v>0</v>
      </c>
      <c r="CR87" s="5">
        <v>0</v>
      </c>
      <c r="CS87" s="5">
        <v>85000</v>
      </c>
      <c r="CT87" s="5">
        <v>0</v>
      </c>
      <c r="CU87" s="5">
        <v>0</v>
      </c>
      <c r="CV87" s="5">
        <v>85000</v>
      </c>
      <c r="CW87" s="5">
        <v>0</v>
      </c>
      <c r="CX87" s="5">
        <v>85000</v>
      </c>
      <c r="CY87" s="5">
        <v>0</v>
      </c>
      <c r="CZ87" s="5">
        <v>85000</v>
      </c>
      <c r="DA87" s="1">
        <v>2018</v>
      </c>
      <c r="DB87" s="1">
        <v>2718024</v>
      </c>
      <c r="DD87" s="1" t="s">
        <v>1147</v>
      </c>
      <c r="DE87" s="1">
        <v>14.638</v>
      </c>
      <c r="DF87" s="3">
        <v>0.67094403111800005</v>
      </c>
      <c r="DG87" s="4">
        <f t="shared" si="17"/>
        <v>0.53956094179171699</v>
      </c>
      <c r="DH87" s="5">
        <f t="shared" si="18"/>
        <v>1.5692251683040146</v>
      </c>
      <c r="DI87" s="6">
        <f t="shared" si="19"/>
        <v>45862.680052295938</v>
      </c>
      <c r="DJ87" s="6">
        <f>IF(ISNUMBER(MATCH(B87,'Green Overlap'!A:A,0)),MAX(12,DH87*1.35),MAX(DH87*1.35,3.5))</f>
        <v>3.5</v>
      </c>
      <c r="DK87" s="7">
        <f t="shared" si="20"/>
        <v>102292.12698425028</v>
      </c>
      <c r="DL87">
        <f>COUNTIF('Impacted Properties'!A:A,Red_A_Coit_to_US_75!B87)</f>
        <v>0</v>
      </c>
      <c r="DM87" s="7">
        <f t="shared" si="16"/>
        <v>67000</v>
      </c>
      <c r="DN87" s="7">
        <f t="shared" si="15"/>
        <v>169300</v>
      </c>
    </row>
    <row r="88" spans="1:118" ht="28.8" x14ac:dyDescent="0.3">
      <c r="A88" s="1">
        <v>173839</v>
      </c>
      <c r="B88" s="1">
        <v>960419</v>
      </c>
      <c r="C88" s="1" t="s">
        <v>1148</v>
      </c>
      <c r="H88" s="1">
        <v>44775.8937974</v>
      </c>
      <c r="I88" s="1">
        <v>873.74773700000003</v>
      </c>
      <c r="J88" s="1">
        <v>44775.8964844</v>
      </c>
      <c r="K88" s="1">
        <v>873.74773700000003</v>
      </c>
      <c r="P88" s="1" t="s">
        <v>1149</v>
      </c>
      <c r="Q88" s="1">
        <v>960419</v>
      </c>
      <c r="R88" s="1" t="s">
        <v>1148</v>
      </c>
      <c r="S88" s="1" t="s">
        <v>1150</v>
      </c>
      <c r="T88" s="1" t="s">
        <v>113</v>
      </c>
      <c r="U88" s="1">
        <v>100</v>
      </c>
      <c r="X88" s="1" t="s">
        <v>1151</v>
      </c>
      <c r="Z88" s="1" t="s">
        <v>1152</v>
      </c>
      <c r="AA88" s="1" t="s">
        <v>116</v>
      </c>
      <c r="AB88" s="1" t="s">
        <v>1153</v>
      </c>
      <c r="AC88" s="1" t="s">
        <v>118</v>
      </c>
      <c r="AD88" s="1" t="s">
        <v>674</v>
      </c>
      <c r="AE88" s="1" t="s">
        <v>675</v>
      </c>
      <c r="AF88" s="1" t="s">
        <v>676</v>
      </c>
      <c r="AH88" s="1" t="s">
        <v>394</v>
      </c>
      <c r="AI88" s="1" t="s">
        <v>1154</v>
      </c>
      <c r="AL88" s="1">
        <v>0</v>
      </c>
      <c r="AM88" s="1">
        <v>0</v>
      </c>
      <c r="AN88" s="1" t="s">
        <v>1155</v>
      </c>
      <c r="AP88" s="1" t="s">
        <v>125</v>
      </c>
      <c r="AQ88" s="1" t="s">
        <v>126</v>
      </c>
      <c r="AR88" s="1" t="s">
        <v>115</v>
      </c>
      <c r="AS88" s="1" t="s">
        <v>116</v>
      </c>
      <c r="AT88" s="1" t="s">
        <v>127</v>
      </c>
      <c r="AU88" s="2" t="s">
        <v>1156</v>
      </c>
      <c r="AW88" s="1" t="s">
        <v>129</v>
      </c>
      <c r="AZ88" s="1" t="s">
        <v>131</v>
      </c>
      <c r="BC88" s="1" t="s">
        <v>1157</v>
      </c>
      <c r="BD88" s="1">
        <v>41438</v>
      </c>
      <c r="BE88" s="1" t="s">
        <v>193</v>
      </c>
      <c r="BF88" s="1">
        <v>1.032</v>
      </c>
      <c r="BG88" s="1">
        <v>0</v>
      </c>
      <c r="BH88" s="1">
        <v>44954</v>
      </c>
      <c r="BI88" s="1">
        <v>44953.919999999998</v>
      </c>
      <c r="BJ88" s="1">
        <v>2779</v>
      </c>
      <c r="BK88" s="1" t="s">
        <v>674</v>
      </c>
      <c r="BL88" s="1" t="s">
        <v>174</v>
      </c>
      <c r="BM88" s="1" t="s">
        <v>1158</v>
      </c>
      <c r="BO88" s="1" t="s">
        <v>135</v>
      </c>
      <c r="BP88" s="1" t="s">
        <v>113</v>
      </c>
      <c r="BQ88" s="1">
        <v>2000</v>
      </c>
      <c r="BR88" s="1">
        <v>1980</v>
      </c>
      <c r="BT88" s="1" t="s">
        <v>174</v>
      </c>
      <c r="BU88" s="1" t="s">
        <v>156</v>
      </c>
      <c r="BV88" s="1" t="s">
        <v>138</v>
      </c>
      <c r="BW88" s="1">
        <v>1</v>
      </c>
      <c r="BX88" s="1">
        <v>0</v>
      </c>
      <c r="BY88" s="1">
        <v>100</v>
      </c>
      <c r="BZ88" s="1" t="s">
        <v>175</v>
      </c>
      <c r="CB88" s="1" t="s">
        <v>139</v>
      </c>
      <c r="CC88" s="1">
        <v>2019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2018</v>
      </c>
      <c r="CP88" s="5">
        <v>171099</v>
      </c>
      <c r="CQ88" s="5">
        <v>0</v>
      </c>
      <c r="CR88" s="5">
        <v>77400</v>
      </c>
      <c r="CS88" s="5">
        <v>0</v>
      </c>
      <c r="CT88" s="5">
        <v>0</v>
      </c>
      <c r="CU88" s="5">
        <v>0</v>
      </c>
      <c r="CV88" s="5">
        <v>248499</v>
      </c>
      <c r="CW88" s="5">
        <v>0</v>
      </c>
      <c r="CX88" s="5">
        <v>248499</v>
      </c>
      <c r="CY88" s="5">
        <v>0</v>
      </c>
      <c r="CZ88" s="5">
        <v>248499</v>
      </c>
      <c r="DA88" s="1">
        <v>0</v>
      </c>
      <c r="DB88" s="1">
        <v>0</v>
      </c>
      <c r="DE88" s="1">
        <v>0</v>
      </c>
      <c r="DF88" s="3">
        <v>1.02791719915</v>
      </c>
      <c r="DG88" s="4">
        <f t="shared" si="17"/>
        <v>0.99604379762596906</v>
      </c>
      <c r="DH88" s="5">
        <f t="shared" si="18"/>
        <v>1.721763085399449</v>
      </c>
      <c r="DI88" s="6">
        <f t="shared" si="19"/>
        <v>77093.789936250003</v>
      </c>
      <c r="DJ88" s="6">
        <f>IF(ISNUMBER(MATCH(B88,'Green Overlap'!A:A,0)),MAX(12,DH88*1.35),MAX(DH88*1.35,3.5))</f>
        <v>3.5</v>
      </c>
      <c r="DK88" s="7">
        <f t="shared" si="20"/>
        <v>156716.25618240901</v>
      </c>
      <c r="DL88">
        <f>COUNTIF('Impacted Properties'!A:A,Red_A_Coit_to_US_75!B88)</f>
        <v>1</v>
      </c>
      <c r="DM88" s="7">
        <f t="shared" si="16"/>
        <v>67000</v>
      </c>
      <c r="DN88" s="7">
        <f t="shared" si="15"/>
        <v>0</v>
      </c>
    </row>
    <row r="89" spans="1:118" x14ac:dyDescent="0.3">
      <c r="A89" s="1">
        <v>176465</v>
      </c>
      <c r="B89" s="1">
        <v>2124157</v>
      </c>
      <c r="C89" s="1" t="s">
        <v>1159</v>
      </c>
      <c r="D89" s="1">
        <v>39271</v>
      </c>
      <c r="H89" s="1">
        <v>1598495.3668800001</v>
      </c>
      <c r="I89" s="1">
        <v>5437.1988377300004</v>
      </c>
      <c r="J89" s="1">
        <v>1598495.375</v>
      </c>
      <c r="K89" s="1">
        <v>5437.1988377300004</v>
      </c>
      <c r="N89" s="1" t="s">
        <v>333</v>
      </c>
      <c r="O89" s="1">
        <v>43431</v>
      </c>
      <c r="P89" s="1" t="s">
        <v>1160</v>
      </c>
      <c r="Q89" s="1">
        <v>2124157</v>
      </c>
      <c r="R89" s="1" t="s">
        <v>1159</v>
      </c>
      <c r="S89" s="1" t="s">
        <v>919</v>
      </c>
      <c r="T89" s="1" t="s">
        <v>113</v>
      </c>
      <c r="U89" s="1">
        <v>100</v>
      </c>
      <c r="X89" s="1" t="s">
        <v>920</v>
      </c>
      <c r="Z89" s="1" t="s">
        <v>115</v>
      </c>
      <c r="AA89" s="1" t="s">
        <v>116</v>
      </c>
      <c r="AB89" s="1" t="s">
        <v>921</v>
      </c>
      <c r="AC89" s="1" t="s">
        <v>118</v>
      </c>
      <c r="AD89" s="1" t="s">
        <v>221</v>
      </c>
      <c r="AE89" s="1" t="s">
        <v>222</v>
      </c>
      <c r="AF89" s="1" t="s">
        <v>223</v>
      </c>
      <c r="AG89" s="1" t="s">
        <v>156</v>
      </c>
      <c r="AH89" s="1" t="s">
        <v>1161</v>
      </c>
      <c r="AI89" s="1" t="s">
        <v>1162</v>
      </c>
      <c r="AL89" s="1">
        <v>0</v>
      </c>
      <c r="AM89" s="1">
        <v>0</v>
      </c>
      <c r="AW89" s="1" t="s">
        <v>168</v>
      </c>
      <c r="AZ89" s="1" t="s">
        <v>170</v>
      </c>
      <c r="BC89" s="1" t="s">
        <v>925</v>
      </c>
      <c r="BD89" s="1">
        <v>38838</v>
      </c>
      <c r="BE89" s="1" t="s">
        <v>255</v>
      </c>
      <c r="BF89" s="1">
        <v>38.078000000000003</v>
      </c>
      <c r="BG89" s="1">
        <v>278.09100000000001</v>
      </c>
      <c r="BH89" s="1">
        <v>1658677.68</v>
      </c>
      <c r="BI89" s="1">
        <v>1658677.68</v>
      </c>
      <c r="BJ89" s="1">
        <v>0</v>
      </c>
      <c r="BK89" s="1" t="s">
        <v>221</v>
      </c>
      <c r="BL89" s="1" t="s">
        <v>300</v>
      </c>
      <c r="BO89" s="1" t="s">
        <v>135</v>
      </c>
      <c r="BP89" s="1" t="s">
        <v>113</v>
      </c>
      <c r="BQ89" s="1">
        <v>0</v>
      </c>
      <c r="BR89" s="1">
        <v>0</v>
      </c>
      <c r="BT89" s="1" t="s">
        <v>155</v>
      </c>
      <c r="BW89" s="1">
        <v>0</v>
      </c>
      <c r="BX89" s="1">
        <v>0</v>
      </c>
      <c r="BY89" s="1">
        <v>0</v>
      </c>
      <c r="BZ89" s="1" t="s">
        <v>175</v>
      </c>
      <c r="CA89" s="1">
        <v>36994</v>
      </c>
      <c r="CB89" s="1" t="s">
        <v>139</v>
      </c>
      <c r="CC89" s="1">
        <v>2019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2018</v>
      </c>
      <c r="CP89" s="5">
        <v>0</v>
      </c>
      <c r="CQ89" s="5">
        <v>1471</v>
      </c>
      <c r="CR89" s="5">
        <v>0</v>
      </c>
      <c r="CS89" s="5">
        <v>0</v>
      </c>
      <c r="CT89" s="5">
        <v>6169</v>
      </c>
      <c r="CU89" s="5">
        <v>1599276</v>
      </c>
      <c r="CV89" s="5">
        <v>1600747</v>
      </c>
      <c r="CW89" s="5">
        <v>1593107</v>
      </c>
      <c r="CX89" s="5">
        <v>7640</v>
      </c>
      <c r="CY89" s="5">
        <v>0</v>
      </c>
      <c r="CZ89" s="5">
        <v>7640</v>
      </c>
      <c r="DA89" s="1">
        <v>0</v>
      </c>
      <c r="DB89" s="1">
        <v>0</v>
      </c>
      <c r="DE89" s="1">
        <v>0</v>
      </c>
      <c r="DF89" s="3">
        <v>2.4392284624</v>
      </c>
      <c r="DG89" s="4">
        <f t="shared" si="17"/>
        <v>6.4058733715006047E-2</v>
      </c>
      <c r="DH89" s="5">
        <f t="shared" si="18"/>
        <v>0.96418732782369154</v>
      </c>
      <c r="DI89" s="6">
        <f t="shared" si="19"/>
        <v>102447.59542080002</v>
      </c>
      <c r="DJ89" s="6">
        <f>IF(ISNUMBER(MATCH(B89,'Green Overlap'!A:A,0)),MAX(12,DH89*1.35),MAX(DH89*1.35,3.5))</f>
        <v>3.5</v>
      </c>
      <c r="DK89" s="7">
        <f t="shared" si="20"/>
        <v>371884.77137750405</v>
      </c>
      <c r="DL89">
        <f>COUNTIF('Impacted Properties'!A:A,Red_A_Coit_to_US_75!B89)</f>
        <v>0</v>
      </c>
      <c r="DM89" s="7">
        <f t="shared" si="16"/>
        <v>67000</v>
      </c>
      <c r="DN89" s="7">
        <f t="shared" si="15"/>
        <v>438900</v>
      </c>
    </row>
    <row r="90" spans="1:118" ht="28.8" x14ac:dyDescent="0.3">
      <c r="A90" s="1">
        <v>172147</v>
      </c>
      <c r="B90" s="1">
        <v>2611679</v>
      </c>
      <c r="C90" s="1" t="s">
        <v>1163</v>
      </c>
      <c r="D90" s="1">
        <v>39005</v>
      </c>
      <c r="H90" s="1">
        <v>433919.28863800003</v>
      </c>
      <c r="I90" s="1">
        <v>2613.7249255299998</v>
      </c>
      <c r="J90" s="1">
        <v>433919.26367199997</v>
      </c>
      <c r="K90" s="1">
        <v>2613.7249255299998</v>
      </c>
      <c r="P90" s="1" t="s">
        <v>1164</v>
      </c>
      <c r="Q90" s="1">
        <v>2611679</v>
      </c>
      <c r="R90" s="1" t="s">
        <v>1163</v>
      </c>
      <c r="S90" s="1" t="s">
        <v>1030</v>
      </c>
      <c r="T90" s="1" t="s">
        <v>113</v>
      </c>
      <c r="U90" s="1">
        <v>100</v>
      </c>
      <c r="W90" s="1" t="s">
        <v>1031</v>
      </c>
      <c r="X90" s="1" t="s">
        <v>1032</v>
      </c>
      <c r="Z90" s="1" t="s">
        <v>219</v>
      </c>
      <c r="AA90" s="1" t="s">
        <v>116</v>
      </c>
      <c r="AB90" s="1" t="s">
        <v>1033</v>
      </c>
      <c r="AC90" s="1" t="s">
        <v>118</v>
      </c>
      <c r="AD90" s="1" t="s">
        <v>497</v>
      </c>
      <c r="AE90" s="1" t="s">
        <v>498</v>
      </c>
      <c r="AF90" s="1" t="s">
        <v>499</v>
      </c>
      <c r="AH90" s="1" t="s">
        <v>1165</v>
      </c>
      <c r="AI90" s="1" t="s">
        <v>1166</v>
      </c>
      <c r="AL90" s="1">
        <v>0</v>
      </c>
      <c r="AM90" s="1">
        <v>0</v>
      </c>
      <c r="AO90" s="1" t="s">
        <v>265</v>
      </c>
      <c r="AP90" s="1" t="s">
        <v>248</v>
      </c>
      <c r="AQ90" s="1" t="s">
        <v>249</v>
      </c>
      <c r="AR90" s="1" t="s">
        <v>115</v>
      </c>
      <c r="AS90" s="1" t="s">
        <v>116</v>
      </c>
      <c r="AT90" s="1" t="s">
        <v>127</v>
      </c>
      <c r="AU90" s="2" t="s">
        <v>1167</v>
      </c>
      <c r="AV90" s="1" t="s">
        <v>208</v>
      </c>
      <c r="AW90" s="1" t="s">
        <v>129</v>
      </c>
      <c r="AZ90" s="1" t="s">
        <v>209</v>
      </c>
      <c r="BC90" s="1" t="s">
        <v>1037</v>
      </c>
      <c r="BD90" s="1">
        <v>38959</v>
      </c>
      <c r="BE90" s="1" t="s">
        <v>255</v>
      </c>
      <c r="BF90" s="1">
        <v>9.9290000000000003</v>
      </c>
      <c r="BG90" s="1">
        <v>0</v>
      </c>
      <c r="BH90" s="1">
        <v>432507.24</v>
      </c>
      <c r="BI90" s="1">
        <v>432507.24</v>
      </c>
      <c r="BJ90" s="1">
        <v>0</v>
      </c>
      <c r="BK90" s="1" t="s">
        <v>497</v>
      </c>
      <c r="BL90" s="1" t="s">
        <v>214</v>
      </c>
      <c r="BO90" s="1" t="s">
        <v>135</v>
      </c>
      <c r="BP90" s="1" t="s">
        <v>113</v>
      </c>
      <c r="BQ90" s="1">
        <v>0</v>
      </c>
      <c r="BR90" s="1">
        <v>0</v>
      </c>
      <c r="BT90" s="1" t="s">
        <v>136</v>
      </c>
      <c r="BW90" s="1">
        <v>0</v>
      </c>
      <c r="BX90" s="1">
        <v>0</v>
      </c>
      <c r="BY90" s="1">
        <v>0</v>
      </c>
      <c r="BZ90" s="1" t="s">
        <v>175</v>
      </c>
      <c r="CA90" s="1">
        <v>38986</v>
      </c>
      <c r="CB90" s="1" t="s">
        <v>139</v>
      </c>
      <c r="CC90" s="1">
        <v>2019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1">
        <v>0</v>
      </c>
      <c r="CM90" s="1">
        <v>0</v>
      </c>
      <c r="CN90" s="1">
        <v>0</v>
      </c>
      <c r="CO90" s="1">
        <v>2018</v>
      </c>
      <c r="CP90" s="5">
        <v>0</v>
      </c>
      <c r="CQ90" s="5">
        <v>0</v>
      </c>
      <c r="CR90" s="5">
        <v>0</v>
      </c>
      <c r="CS90" s="5">
        <v>0</v>
      </c>
      <c r="CT90" s="5">
        <v>973</v>
      </c>
      <c r="CU90" s="5">
        <v>2378790</v>
      </c>
      <c r="CV90" s="5">
        <v>2378790</v>
      </c>
      <c r="CW90" s="5">
        <v>2377817</v>
      </c>
      <c r="CX90" s="5">
        <v>973</v>
      </c>
      <c r="CY90" s="5">
        <v>0</v>
      </c>
      <c r="CZ90" s="5">
        <v>973</v>
      </c>
      <c r="DA90" s="1">
        <v>2007</v>
      </c>
      <c r="DB90" s="1">
        <v>2120255</v>
      </c>
      <c r="DD90" s="1" t="s">
        <v>148</v>
      </c>
      <c r="DE90" s="1">
        <v>29.430700000000002</v>
      </c>
      <c r="DF90" s="3">
        <v>2.13763336333</v>
      </c>
      <c r="DG90" s="4">
        <f t="shared" si="17"/>
        <v>0.21529190888609126</v>
      </c>
      <c r="DH90" s="5">
        <f t="shared" si="18"/>
        <v>5.5000004161780041</v>
      </c>
      <c r="DI90" s="6">
        <f t="shared" si="19"/>
        <v>512134.23993914499</v>
      </c>
      <c r="DJ90" s="6">
        <f>IF(ISNUMBER(MATCH(B90,'Green Overlap'!A:A,0)),MAX(12,DH90*1.35),MAX(DH90*1.35,3.5))</f>
        <v>12</v>
      </c>
      <c r="DK90" s="7">
        <f t="shared" si="20"/>
        <v>1117383.7116798577</v>
      </c>
      <c r="DL90">
        <f>COUNTIF('Impacted Properties'!A:A,Red_A_Coit_to_US_75!B90)</f>
        <v>0</v>
      </c>
      <c r="DM90" s="7">
        <f t="shared" si="16"/>
        <v>67000</v>
      </c>
      <c r="DN90" s="7">
        <f t="shared" si="15"/>
        <v>1184400</v>
      </c>
    </row>
    <row r="91" spans="1:118" ht="28.8" x14ac:dyDescent="0.3">
      <c r="A91" s="1">
        <v>169378</v>
      </c>
      <c r="B91" s="1">
        <v>2655833</v>
      </c>
      <c r="C91" s="1" t="s">
        <v>1168</v>
      </c>
      <c r="H91" s="1">
        <v>55022.675022800002</v>
      </c>
      <c r="I91" s="1">
        <v>946.76196497000001</v>
      </c>
      <c r="J91" s="1">
        <v>55022.671875</v>
      </c>
      <c r="K91" s="1">
        <v>946.76196497000001</v>
      </c>
      <c r="P91" s="1" t="s">
        <v>1169</v>
      </c>
      <c r="Q91" s="1">
        <v>2655833</v>
      </c>
      <c r="R91" s="1" t="s">
        <v>1168</v>
      </c>
      <c r="S91" s="1" t="s">
        <v>1170</v>
      </c>
      <c r="T91" s="1" t="s">
        <v>113</v>
      </c>
      <c r="U91" s="1">
        <v>100</v>
      </c>
      <c r="V91" s="1" t="s">
        <v>1171</v>
      </c>
      <c r="X91" s="1" t="s">
        <v>1172</v>
      </c>
      <c r="Z91" s="1" t="s">
        <v>593</v>
      </c>
      <c r="AA91" s="1" t="s">
        <v>116</v>
      </c>
      <c r="AB91" s="1" t="s">
        <v>1173</v>
      </c>
      <c r="AC91" s="1" t="s">
        <v>118</v>
      </c>
      <c r="AD91" s="1" t="s">
        <v>1174</v>
      </c>
      <c r="AE91" s="1" t="s">
        <v>1175</v>
      </c>
      <c r="AF91" s="1" t="s">
        <v>1176</v>
      </c>
      <c r="AG91" s="1" t="s">
        <v>242</v>
      </c>
      <c r="AH91" s="1" t="s">
        <v>1177</v>
      </c>
      <c r="AI91" s="1" t="s">
        <v>1178</v>
      </c>
      <c r="AJ91" s="1" t="s">
        <v>633</v>
      </c>
      <c r="AL91" s="1">
        <v>0</v>
      </c>
      <c r="AM91" s="1">
        <v>0</v>
      </c>
      <c r="AN91" s="1" t="s">
        <v>1179</v>
      </c>
      <c r="AO91" s="1" t="s">
        <v>265</v>
      </c>
      <c r="AP91" s="1" t="s">
        <v>248</v>
      </c>
      <c r="AQ91" s="1" t="s">
        <v>249</v>
      </c>
      <c r="AR91" s="1" t="s">
        <v>115</v>
      </c>
      <c r="AS91" s="1" t="s">
        <v>116</v>
      </c>
      <c r="AT91" s="1" t="s">
        <v>127</v>
      </c>
      <c r="AU91" s="2" t="s">
        <v>1180</v>
      </c>
      <c r="AV91" s="1" t="s">
        <v>208</v>
      </c>
      <c r="AW91" s="1" t="s">
        <v>168</v>
      </c>
      <c r="AZ91" s="1" t="s">
        <v>227</v>
      </c>
      <c r="BC91" s="1" t="s">
        <v>1181</v>
      </c>
      <c r="BD91" s="1">
        <v>40158</v>
      </c>
      <c r="BE91" s="1" t="s">
        <v>441</v>
      </c>
      <c r="BF91" s="1">
        <v>1.2629999999999999</v>
      </c>
      <c r="BG91" s="1">
        <v>0</v>
      </c>
      <c r="BH91" s="1">
        <v>55016.28</v>
      </c>
      <c r="BI91" s="1">
        <v>55016.28</v>
      </c>
      <c r="BJ91" s="1">
        <v>3240</v>
      </c>
      <c r="BK91" s="1" t="s">
        <v>390</v>
      </c>
      <c r="BL91" s="1" t="s">
        <v>391</v>
      </c>
      <c r="BM91" s="1" t="s">
        <v>392</v>
      </c>
      <c r="BN91" s="1" t="s">
        <v>393</v>
      </c>
      <c r="BO91" s="1" t="s">
        <v>135</v>
      </c>
      <c r="BP91" s="1" t="s">
        <v>173</v>
      </c>
      <c r="BQ91" s="1">
        <v>2009</v>
      </c>
      <c r="BR91" s="1">
        <v>2009</v>
      </c>
      <c r="BT91" s="1" t="s">
        <v>391</v>
      </c>
      <c r="BW91" s="1">
        <v>1</v>
      </c>
      <c r="BX91" s="1">
        <v>0</v>
      </c>
      <c r="BY91" s="1">
        <v>100</v>
      </c>
      <c r="BZ91" s="1" t="s">
        <v>175</v>
      </c>
      <c r="CA91" s="1">
        <v>40056</v>
      </c>
      <c r="CB91" s="1" t="s">
        <v>139</v>
      </c>
      <c r="CC91" s="1">
        <v>2019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0</v>
      </c>
      <c r="CK91" s="1">
        <v>0</v>
      </c>
      <c r="CL91" s="1">
        <v>0</v>
      </c>
      <c r="CM91" s="1">
        <v>0</v>
      </c>
      <c r="CN91" s="1">
        <v>0</v>
      </c>
      <c r="CO91" s="1">
        <v>2018</v>
      </c>
      <c r="CP91" s="5">
        <v>0</v>
      </c>
      <c r="CQ91" s="5">
        <v>504691</v>
      </c>
      <c r="CR91" s="5">
        <v>0</v>
      </c>
      <c r="CS91" s="5">
        <v>1045309</v>
      </c>
      <c r="CT91" s="5">
        <v>0</v>
      </c>
      <c r="CU91" s="5">
        <v>0</v>
      </c>
      <c r="CV91" s="5">
        <v>1550000</v>
      </c>
      <c r="CW91" s="5">
        <v>0</v>
      </c>
      <c r="CX91" s="5">
        <v>1550000</v>
      </c>
      <c r="CY91" s="5">
        <v>0</v>
      </c>
      <c r="CZ91" s="5">
        <v>1550000</v>
      </c>
      <c r="DA91" s="1">
        <v>0</v>
      </c>
      <c r="DB91" s="1">
        <v>0</v>
      </c>
      <c r="DE91" s="1">
        <v>0</v>
      </c>
      <c r="DF91" s="3">
        <v>0.13197162966199999</v>
      </c>
      <c r="DG91" s="4">
        <f t="shared" si="17"/>
        <v>0.10449060147426761</v>
      </c>
      <c r="DH91" s="5">
        <f t="shared" si="18"/>
        <v>18.999994183539854</v>
      </c>
      <c r="DI91" s="6">
        <f t="shared" si="19"/>
        <v>109224.9661364652</v>
      </c>
      <c r="DJ91" s="6">
        <f>IF(ISNUMBER(MATCH(B91,'Green Overlap'!A:A,0)),MAX(12,DH91*1.35),MAX(DH91*1.35,3.5))</f>
        <v>25.649992147778804</v>
      </c>
      <c r="DK91" s="7">
        <f t="shared" si="20"/>
        <v>147453.70428422804</v>
      </c>
      <c r="DL91">
        <f>COUNTIF('Impacted Properties'!A:A,Red_A_Coit_to_US_75!B91)</f>
        <v>1</v>
      </c>
      <c r="DM91" s="7">
        <f t="shared" si="16"/>
        <v>67000</v>
      </c>
      <c r="DN91" s="7">
        <f t="shared" si="15"/>
        <v>0</v>
      </c>
    </row>
    <row r="92" spans="1:118" ht="28.8" x14ac:dyDescent="0.3">
      <c r="A92" s="1">
        <v>171140</v>
      </c>
      <c r="B92" s="1">
        <v>2752728</v>
      </c>
      <c r="C92" s="1" t="s">
        <v>1182</v>
      </c>
      <c r="H92" s="1">
        <v>0</v>
      </c>
      <c r="I92" s="1">
        <v>0</v>
      </c>
      <c r="J92" s="1">
        <v>180266.238281</v>
      </c>
      <c r="K92" s="1">
        <v>2396.3904629399999</v>
      </c>
      <c r="P92" s="1" t="s">
        <v>1183</v>
      </c>
      <c r="Q92" s="1">
        <v>2752728</v>
      </c>
      <c r="R92" s="1" t="s">
        <v>1182</v>
      </c>
      <c r="S92" s="1" t="s">
        <v>1184</v>
      </c>
      <c r="T92" s="1" t="s">
        <v>113</v>
      </c>
      <c r="U92" s="1">
        <v>100</v>
      </c>
      <c r="X92" s="1" t="s">
        <v>1185</v>
      </c>
      <c r="Z92" s="1" t="s">
        <v>219</v>
      </c>
      <c r="AA92" s="1" t="s">
        <v>116</v>
      </c>
      <c r="AB92" s="1" t="s">
        <v>1186</v>
      </c>
      <c r="AC92" s="1" t="s">
        <v>118</v>
      </c>
      <c r="AD92" s="1" t="s">
        <v>525</v>
      </c>
      <c r="AE92" s="1" t="s">
        <v>526</v>
      </c>
      <c r="AF92" s="1" t="s">
        <v>527</v>
      </c>
      <c r="AG92" s="1" t="s">
        <v>242</v>
      </c>
      <c r="AH92" s="1" t="s">
        <v>156</v>
      </c>
      <c r="AI92" s="1" t="s">
        <v>1187</v>
      </c>
      <c r="AL92" s="1">
        <v>0</v>
      </c>
      <c r="AM92" s="1">
        <v>0</v>
      </c>
      <c r="AR92" s="1" t="s">
        <v>180</v>
      </c>
      <c r="AS92" s="1" t="s">
        <v>116</v>
      </c>
      <c r="AU92" s="2" t="s">
        <v>1188</v>
      </c>
      <c r="AV92" s="1" t="s">
        <v>252</v>
      </c>
      <c r="AW92" s="1" t="s">
        <v>129</v>
      </c>
      <c r="AZ92" s="1" t="s">
        <v>253</v>
      </c>
      <c r="BC92" s="1" t="s">
        <v>1189</v>
      </c>
      <c r="BD92" s="1">
        <v>42788</v>
      </c>
      <c r="BE92" s="1" t="s">
        <v>255</v>
      </c>
      <c r="BF92" s="1">
        <v>4.1497999999999999</v>
      </c>
      <c r="BG92" s="1">
        <v>0</v>
      </c>
      <c r="BH92" s="1">
        <v>180765.29</v>
      </c>
      <c r="BI92" s="1">
        <v>180765.29</v>
      </c>
      <c r="BJ92" s="1">
        <v>0</v>
      </c>
      <c r="BL92" s="1" t="s">
        <v>214</v>
      </c>
      <c r="BO92" s="1" t="s">
        <v>135</v>
      </c>
      <c r="BP92" s="1" t="s">
        <v>113</v>
      </c>
      <c r="BQ92" s="1">
        <v>0</v>
      </c>
      <c r="BR92" s="1">
        <v>0</v>
      </c>
      <c r="BT92" s="1" t="s">
        <v>155</v>
      </c>
      <c r="BW92" s="1">
        <v>0</v>
      </c>
      <c r="BX92" s="1">
        <v>0</v>
      </c>
      <c r="BY92" s="1">
        <v>0</v>
      </c>
      <c r="BZ92" s="1" t="s">
        <v>175</v>
      </c>
      <c r="CA92" s="1">
        <v>42802</v>
      </c>
      <c r="CB92" s="1" t="s">
        <v>139</v>
      </c>
      <c r="CC92" s="1">
        <v>2019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0</v>
      </c>
      <c r="CK92" s="1">
        <v>0</v>
      </c>
      <c r="CL92" s="1">
        <v>0</v>
      </c>
      <c r="CM92" s="1">
        <v>0</v>
      </c>
      <c r="CN92" s="1">
        <v>0</v>
      </c>
      <c r="CO92" s="1">
        <v>2018</v>
      </c>
      <c r="CP92" s="5">
        <v>0</v>
      </c>
      <c r="CQ92" s="5">
        <v>0</v>
      </c>
      <c r="CR92" s="5">
        <v>0</v>
      </c>
      <c r="CS92" s="5">
        <v>0</v>
      </c>
      <c r="CT92" s="5">
        <v>672</v>
      </c>
      <c r="CU92" s="5">
        <v>1446122</v>
      </c>
      <c r="CV92" s="5">
        <v>1446122</v>
      </c>
      <c r="CW92" s="5">
        <v>1445450</v>
      </c>
      <c r="CX92" s="5">
        <v>672</v>
      </c>
      <c r="CY92" s="5">
        <v>0</v>
      </c>
      <c r="CZ92" s="5">
        <v>672</v>
      </c>
      <c r="DA92" s="1">
        <v>0</v>
      </c>
      <c r="DB92" s="1">
        <v>0</v>
      </c>
      <c r="DE92" s="1">
        <v>0</v>
      </c>
      <c r="DF92" s="3">
        <v>7.5219066869299994E-2</v>
      </c>
      <c r="DG92" s="4">
        <f t="shared" si="17"/>
        <v>1.8125949693255313E-2</v>
      </c>
      <c r="DH92" s="5">
        <f t="shared" si="18"/>
        <v>7.9999982297486421</v>
      </c>
      <c r="DI92" s="6">
        <f t="shared" si="19"/>
        <v>26212.334622309758</v>
      </c>
      <c r="DJ92" s="6">
        <f>IF(ISNUMBER(MATCH(B92,'Green Overlap'!A:A,0)),MAX(12,DH92*1.35),MAX(DH92*1.35,3.5))</f>
        <v>12</v>
      </c>
      <c r="DK92" s="7">
        <f t="shared" si="20"/>
        <v>39318.510633920494</v>
      </c>
      <c r="DL92">
        <f>COUNTIF('Impacted Properties'!A:A,Red_A_Coit_to_US_75!B92)</f>
        <v>0</v>
      </c>
      <c r="DM92" s="7">
        <f t="shared" si="16"/>
        <v>67000</v>
      </c>
      <c r="DN92" s="7">
        <f t="shared" si="15"/>
        <v>106400</v>
      </c>
    </row>
    <row r="93" spans="1:118" ht="28.8" x14ac:dyDescent="0.3">
      <c r="A93" s="1">
        <v>164439</v>
      </c>
      <c r="B93" s="1">
        <v>2752732</v>
      </c>
      <c r="C93" s="1" t="s">
        <v>1190</v>
      </c>
      <c r="H93" s="1">
        <v>0</v>
      </c>
      <c r="I93" s="1">
        <v>0</v>
      </c>
      <c r="J93" s="1">
        <v>79766.25</v>
      </c>
      <c r="K93" s="1">
        <v>1135.9076931</v>
      </c>
      <c r="P93" s="1" t="s">
        <v>1191</v>
      </c>
      <c r="Q93" s="1">
        <v>2752732</v>
      </c>
      <c r="R93" s="1" t="s">
        <v>1190</v>
      </c>
      <c r="S93" s="1" t="s">
        <v>1184</v>
      </c>
      <c r="T93" s="1" t="s">
        <v>113</v>
      </c>
      <c r="U93" s="1">
        <v>100</v>
      </c>
      <c r="X93" s="1" t="s">
        <v>1185</v>
      </c>
      <c r="Z93" s="1" t="s">
        <v>219</v>
      </c>
      <c r="AA93" s="1" t="s">
        <v>116</v>
      </c>
      <c r="AB93" s="1" t="s">
        <v>1186</v>
      </c>
      <c r="AC93" s="1" t="s">
        <v>118</v>
      </c>
      <c r="AD93" s="1" t="s">
        <v>525</v>
      </c>
      <c r="AE93" s="1" t="s">
        <v>526</v>
      </c>
      <c r="AF93" s="1" t="s">
        <v>527</v>
      </c>
      <c r="AG93" s="1" t="s">
        <v>242</v>
      </c>
      <c r="AH93" s="1" t="s">
        <v>542</v>
      </c>
      <c r="AI93" s="1" t="s">
        <v>1192</v>
      </c>
      <c r="AL93" s="1">
        <v>0</v>
      </c>
      <c r="AM93" s="1">
        <v>0</v>
      </c>
      <c r="AP93" s="1" t="s">
        <v>530</v>
      </c>
      <c r="AR93" s="1" t="s">
        <v>180</v>
      </c>
      <c r="AS93" s="1" t="s">
        <v>116</v>
      </c>
      <c r="AU93" s="2" t="s">
        <v>531</v>
      </c>
      <c r="AV93" s="1" t="s">
        <v>252</v>
      </c>
      <c r="AW93" s="1" t="s">
        <v>129</v>
      </c>
      <c r="AZ93" s="1" t="s">
        <v>253</v>
      </c>
      <c r="BC93" s="1" t="s">
        <v>1189</v>
      </c>
      <c r="BD93" s="1">
        <v>42788</v>
      </c>
      <c r="BE93" s="1" t="s">
        <v>255</v>
      </c>
      <c r="BF93" s="1">
        <v>1.8250999999999999</v>
      </c>
      <c r="BG93" s="1">
        <v>0</v>
      </c>
      <c r="BH93" s="1">
        <v>79501.36</v>
      </c>
      <c r="BI93" s="1">
        <v>79501.36</v>
      </c>
      <c r="BJ93" s="1">
        <v>0</v>
      </c>
      <c r="BL93" s="1" t="s">
        <v>391</v>
      </c>
      <c r="BO93" s="1" t="s">
        <v>135</v>
      </c>
      <c r="BP93" s="1" t="s">
        <v>173</v>
      </c>
      <c r="BQ93" s="1">
        <v>0</v>
      </c>
      <c r="BR93" s="1">
        <v>0</v>
      </c>
      <c r="BT93" s="1" t="s">
        <v>391</v>
      </c>
      <c r="BW93" s="1">
        <v>0</v>
      </c>
      <c r="BX93" s="1">
        <v>0</v>
      </c>
      <c r="BY93" s="1">
        <v>0</v>
      </c>
      <c r="BZ93" s="1" t="s">
        <v>175</v>
      </c>
      <c r="CA93" s="1">
        <v>42802</v>
      </c>
      <c r="CB93" s="1" t="s">
        <v>139</v>
      </c>
      <c r="CC93" s="1">
        <v>2019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>
        <v>0</v>
      </c>
      <c r="CL93" s="1">
        <v>0</v>
      </c>
      <c r="CM93" s="1">
        <v>0</v>
      </c>
      <c r="CN93" s="1">
        <v>0</v>
      </c>
      <c r="CO93" s="1">
        <v>2018</v>
      </c>
      <c r="CP93" s="5">
        <v>0</v>
      </c>
      <c r="CQ93" s="5">
        <v>58032</v>
      </c>
      <c r="CR93" s="5">
        <v>0</v>
      </c>
      <c r="CS93" s="5">
        <v>954016</v>
      </c>
      <c r="CT93" s="5">
        <v>0</v>
      </c>
      <c r="CU93" s="5">
        <v>0</v>
      </c>
      <c r="CV93" s="5">
        <v>1012048</v>
      </c>
      <c r="CW93" s="5">
        <v>0</v>
      </c>
      <c r="CX93" s="5">
        <v>1012048</v>
      </c>
      <c r="CY93" s="5">
        <v>0</v>
      </c>
      <c r="CZ93" s="5">
        <v>1012048</v>
      </c>
      <c r="DA93" s="1">
        <v>0</v>
      </c>
      <c r="DB93" s="1">
        <v>0</v>
      </c>
      <c r="DE93" s="1">
        <v>0</v>
      </c>
      <c r="DF93" s="3">
        <v>7.7194095178200001E-2</v>
      </c>
      <c r="DG93" s="4">
        <f t="shared" si="17"/>
        <v>4.2295814637163337E-2</v>
      </c>
      <c r="DH93" s="5">
        <f t="shared" si="18"/>
        <v>11.999995974911624</v>
      </c>
      <c r="DI93" s="6">
        <f t="shared" si="19"/>
        <v>40350.883896888023</v>
      </c>
      <c r="DJ93" s="6">
        <f>IF(ISNUMBER(MATCH(B93,'Green Overlap'!A:A,0)),MAX(12,DH93*1.35),MAX(DH93*1.35,3.5))</f>
        <v>16.199994566130695</v>
      </c>
      <c r="DK93" s="7">
        <f t="shared" si="20"/>
        <v>54473.693260798835</v>
      </c>
      <c r="DL93">
        <f>COUNTIF('Impacted Properties'!A:A,Red_A_Coit_to_US_75!B93)</f>
        <v>1</v>
      </c>
      <c r="DM93" s="7">
        <f t="shared" si="16"/>
        <v>67000</v>
      </c>
      <c r="DN93" s="7">
        <f t="shared" si="15"/>
        <v>0</v>
      </c>
    </row>
    <row r="94" spans="1:118" ht="28.8" x14ac:dyDescent="0.3">
      <c r="A94" s="1">
        <v>189749</v>
      </c>
      <c r="B94" s="1">
        <v>963531</v>
      </c>
      <c r="C94" s="1" t="s">
        <v>1193</v>
      </c>
      <c r="H94" s="1">
        <v>353083.73061500001</v>
      </c>
      <c r="I94" s="1">
        <v>2484.7741760499998</v>
      </c>
      <c r="J94" s="1">
        <v>353083.72460900003</v>
      </c>
      <c r="K94" s="1">
        <v>2484.7741760499998</v>
      </c>
      <c r="P94" s="1" t="s">
        <v>1194</v>
      </c>
      <c r="Q94" s="1">
        <v>963531</v>
      </c>
      <c r="R94" s="1" t="s">
        <v>1193</v>
      </c>
      <c r="S94" s="1" t="s">
        <v>1195</v>
      </c>
      <c r="T94" s="1" t="s">
        <v>113</v>
      </c>
      <c r="U94" s="1">
        <v>100</v>
      </c>
      <c r="X94" s="1" t="s">
        <v>1196</v>
      </c>
      <c r="Z94" s="1" t="s">
        <v>115</v>
      </c>
      <c r="AA94" s="1" t="s">
        <v>116</v>
      </c>
      <c r="AB94" s="1" t="s">
        <v>1197</v>
      </c>
      <c r="AC94" s="1" t="s">
        <v>118</v>
      </c>
      <c r="AD94" s="1" t="s">
        <v>203</v>
      </c>
      <c r="AE94" s="1" t="s">
        <v>204</v>
      </c>
      <c r="AF94" s="1" t="s">
        <v>205</v>
      </c>
      <c r="AH94" s="1" t="s">
        <v>156</v>
      </c>
      <c r="AI94" s="1" t="s">
        <v>1198</v>
      </c>
      <c r="AL94" s="1">
        <v>0</v>
      </c>
      <c r="AM94" s="1">
        <v>0</v>
      </c>
      <c r="AP94" s="1" t="s">
        <v>1199</v>
      </c>
      <c r="AR94" s="1" t="s">
        <v>115</v>
      </c>
      <c r="AS94" s="1" t="s">
        <v>116</v>
      </c>
      <c r="AT94" s="1" t="s">
        <v>127</v>
      </c>
      <c r="AU94" s="2" t="s">
        <v>1200</v>
      </c>
      <c r="AW94" s="1" t="s">
        <v>129</v>
      </c>
      <c r="AZ94" s="1" t="s">
        <v>131</v>
      </c>
      <c r="BC94" s="1" t="s">
        <v>1201</v>
      </c>
      <c r="BD94" s="1">
        <v>42168</v>
      </c>
      <c r="BE94" s="1" t="s">
        <v>389</v>
      </c>
      <c r="BF94" s="1">
        <v>8.0459999999999994</v>
      </c>
      <c r="BG94" s="1">
        <v>0</v>
      </c>
      <c r="BH94" s="1">
        <v>350483.76</v>
      </c>
      <c r="BI94" s="1">
        <v>350483.76</v>
      </c>
      <c r="BJ94" s="1">
        <v>0</v>
      </c>
      <c r="BK94" s="1" t="s">
        <v>203</v>
      </c>
      <c r="BL94" s="1" t="s">
        <v>194</v>
      </c>
      <c r="BO94" s="1" t="s">
        <v>135</v>
      </c>
      <c r="BP94" s="1" t="s">
        <v>113</v>
      </c>
      <c r="BQ94" s="1">
        <v>0</v>
      </c>
      <c r="BR94" s="1">
        <v>0</v>
      </c>
      <c r="BT94" s="1" t="s">
        <v>194</v>
      </c>
      <c r="BW94" s="1">
        <v>0</v>
      </c>
      <c r="BX94" s="1">
        <v>0</v>
      </c>
      <c r="BY94" s="1">
        <v>0</v>
      </c>
      <c r="BZ94" s="1" t="s">
        <v>175</v>
      </c>
      <c r="CB94" s="1" t="s">
        <v>139</v>
      </c>
      <c r="CC94" s="1">
        <v>2019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">
        <v>0</v>
      </c>
      <c r="CK94" s="1">
        <v>0</v>
      </c>
      <c r="CL94" s="1">
        <v>0</v>
      </c>
      <c r="CM94" s="1">
        <v>0</v>
      </c>
      <c r="CN94" s="1">
        <v>0</v>
      </c>
      <c r="CO94" s="1">
        <v>2018</v>
      </c>
      <c r="CP94" s="5">
        <v>0</v>
      </c>
      <c r="CQ94" s="5">
        <v>0</v>
      </c>
      <c r="CR94" s="5">
        <v>0</v>
      </c>
      <c r="CS94" s="5">
        <v>160920</v>
      </c>
      <c r="CT94" s="5">
        <v>0</v>
      </c>
      <c r="CU94" s="5">
        <v>0</v>
      </c>
      <c r="CV94" s="5">
        <v>160920</v>
      </c>
      <c r="CW94" s="5">
        <v>0</v>
      </c>
      <c r="CX94" s="5">
        <v>160920</v>
      </c>
      <c r="CY94" s="5">
        <v>0</v>
      </c>
      <c r="CZ94" s="5">
        <v>160920</v>
      </c>
      <c r="DA94" s="1">
        <v>0</v>
      </c>
      <c r="DB94" s="1">
        <v>0</v>
      </c>
      <c r="DE94" s="1">
        <v>0</v>
      </c>
      <c r="DF94" s="3">
        <v>4.0361865389</v>
      </c>
      <c r="DG94" s="4">
        <f t="shared" si="17"/>
        <v>0.50163889372358939</v>
      </c>
      <c r="DH94" s="5">
        <f t="shared" si="18"/>
        <v>0.4591368227731864</v>
      </c>
      <c r="DI94" s="6">
        <f t="shared" si="19"/>
        <v>80723.730777999997</v>
      </c>
      <c r="DJ94" s="6">
        <f>IF(ISNUMBER(MATCH(B94,'Green Overlap'!A:A,0)),MAX(12,DH94*1.35),MAX(DH94*1.35,3.5))</f>
        <v>3.5</v>
      </c>
      <c r="DK94" s="7">
        <f t="shared" si="20"/>
        <v>615356.99972069403</v>
      </c>
      <c r="DL94">
        <f>COUNTIF('Impacted Properties'!A:A,Red_A_Coit_to_US_75!B94)</f>
        <v>0</v>
      </c>
      <c r="DM94" s="7">
        <f t="shared" si="16"/>
        <v>67000</v>
      </c>
      <c r="DN94" s="7">
        <f t="shared" si="15"/>
        <v>682400</v>
      </c>
    </row>
    <row r="95" spans="1:118" ht="28.8" x14ac:dyDescent="0.3">
      <c r="A95" s="1">
        <v>187475</v>
      </c>
      <c r="B95" s="1">
        <v>2055984</v>
      </c>
      <c r="C95" s="1" t="s">
        <v>1202</v>
      </c>
      <c r="D95" s="1" t="s">
        <v>724</v>
      </c>
      <c r="H95" s="1">
        <v>260691.172383</v>
      </c>
      <c r="I95" s="1">
        <v>2155.2492377100002</v>
      </c>
      <c r="J95" s="1">
        <v>260691.167969</v>
      </c>
      <c r="K95" s="1">
        <v>2155.2492377100002</v>
      </c>
      <c r="P95" s="1" t="s">
        <v>1203</v>
      </c>
      <c r="Q95" s="1">
        <v>2055984</v>
      </c>
      <c r="R95" s="1" t="s">
        <v>1202</v>
      </c>
      <c r="S95" s="1" t="s">
        <v>1204</v>
      </c>
      <c r="T95" s="1" t="s">
        <v>113</v>
      </c>
      <c r="U95" s="1">
        <v>100</v>
      </c>
      <c r="X95" s="1" t="s">
        <v>1205</v>
      </c>
      <c r="Z95" s="1" t="s">
        <v>115</v>
      </c>
      <c r="AA95" s="1" t="s">
        <v>116</v>
      </c>
      <c r="AB95" s="1" t="s">
        <v>1206</v>
      </c>
      <c r="AC95" s="1" t="s">
        <v>118</v>
      </c>
      <c r="AD95" s="1" t="s">
        <v>1207</v>
      </c>
      <c r="AE95" s="1" t="s">
        <v>1208</v>
      </c>
      <c r="AF95" s="1" t="s">
        <v>1209</v>
      </c>
      <c r="AH95" s="1" t="s">
        <v>528</v>
      </c>
      <c r="AI95" s="1" t="s">
        <v>1210</v>
      </c>
      <c r="AL95" s="1">
        <v>0</v>
      </c>
      <c r="AM95" s="1">
        <v>0</v>
      </c>
      <c r="AN95" s="1" t="s">
        <v>1211</v>
      </c>
      <c r="AP95" s="1" t="s">
        <v>297</v>
      </c>
      <c r="AR95" s="1" t="s">
        <v>115</v>
      </c>
      <c r="AS95" s="1" t="s">
        <v>116</v>
      </c>
      <c r="AT95" s="1" t="s">
        <v>127</v>
      </c>
      <c r="AU95" s="2" t="s">
        <v>1212</v>
      </c>
      <c r="AW95" s="1" t="s">
        <v>168</v>
      </c>
      <c r="AY95" s="1" t="s">
        <v>130</v>
      </c>
      <c r="AZ95" s="1" t="s">
        <v>170</v>
      </c>
      <c r="BD95" s="1">
        <v>42719</v>
      </c>
      <c r="BE95" s="1" t="s">
        <v>1213</v>
      </c>
      <c r="BF95" s="1">
        <v>6.42</v>
      </c>
      <c r="BG95" s="1">
        <v>6.42</v>
      </c>
      <c r="BH95" s="1">
        <v>279655</v>
      </c>
      <c r="BI95" s="1">
        <v>279655.2</v>
      </c>
      <c r="BJ95" s="1">
        <v>3132</v>
      </c>
      <c r="BK95" s="1" t="s">
        <v>1129</v>
      </c>
      <c r="BL95" s="1" t="s">
        <v>133</v>
      </c>
      <c r="BM95" s="1" t="s">
        <v>154</v>
      </c>
      <c r="BO95" s="1" t="s">
        <v>135</v>
      </c>
      <c r="BP95" s="1" t="s">
        <v>113</v>
      </c>
      <c r="BQ95" s="1">
        <v>2004</v>
      </c>
      <c r="BR95" s="1">
        <v>1999</v>
      </c>
      <c r="BT95" s="1" t="s">
        <v>136</v>
      </c>
      <c r="BU95" s="1" t="s">
        <v>137</v>
      </c>
      <c r="BV95" s="1" t="s">
        <v>282</v>
      </c>
      <c r="BW95" s="1">
        <v>1</v>
      </c>
      <c r="BX95" s="1">
        <v>0</v>
      </c>
      <c r="BY95" s="1">
        <v>100</v>
      </c>
      <c r="BZ95" s="1" t="s">
        <v>175</v>
      </c>
      <c r="CA95" s="1">
        <v>35747</v>
      </c>
      <c r="CB95" s="1" t="s">
        <v>139</v>
      </c>
      <c r="CC95" s="1">
        <v>2019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0</v>
      </c>
      <c r="CK95" s="1">
        <v>0</v>
      </c>
      <c r="CL95" s="1">
        <v>0</v>
      </c>
      <c r="CM95" s="1">
        <v>0</v>
      </c>
      <c r="CN95" s="1">
        <v>0</v>
      </c>
      <c r="CO95" s="1">
        <v>2018</v>
      </c>
      <c r="CP95" s="5">
        <v>326790</v>
      </c>
      <c r="CQ95" s="5">
        <v>0</v>
      </c>
      <c r="CR95" s="5">
        <v>40000</v>
      </c>
      <c r="CS95" s="5">
        <v>0</v>
      </c>
      <c r="CT95" s="5">
        <v>602</v>
      </c>
      <c r="CU95" s="5">
        <v>216800</v>
      </c>
      <c r="CV95" s="5">
        <v>583590</v>
      </c>
      <c r="CW95" s="5">
        <v>216198</v>
      </c>
      <c r="CX95" s="5">
        <v>367392</v>
      </c>
      <c r="CY95" s="5">
        <v>0</v>
      </c>
      <c r="CZ95" s="5">
        <v>367392</v>
      </c>
      <c r="DA95" s="1">
        <v>0</v>
      </c>
      <c r="DB95" s="1">
        <v>0</v>
      </c>
      <c r="DE95" s="1">
        <v>0</v>
      </c>
      <c r="DF95" s="3">
        <v>2.1543812367799999</v>
      </c>
      <c r="DG95" s="4">
        <f t="shared" si="17"/>
        <v>0.33557340136760122</v>
      </c>
      <c r="DH95" s="5">
        <f t="shared" si="18"/>
        <v>0.91827364554637281</v>
      </c>
      <c r="DI95" s="6">
        <f t="shared" si="19"/>
        <v>86175.249471200004</v>
      </c>
      <c r="DJ95" s="6">
        <f>IF(ISNUMBER(MATCH(B95,'Green Overlap'!A:A,0)),MAX(12,DH95*1.35),MAX(DH95*1.35,3.5))</f>
        <v>3.5</v>
      </c>
      <c r="DK95" s="7">
        <f t="shared" si="20"/>
        <v>328456.96335947874</v>
      </c>
      <c r="DL95">
        <f>COUNTIF('Impacted Properties'!A:A,Red_A_Coit_to_US_75!B95)</f>
        <v>1</v>
      </c>
      <c r="DM95" s="7">
        <f t="shared" si="16"/>
        <v>67000</v>
      </c>
      <c r="DN95" s="7">
        <f t="shared" si="15"/>
        <v>0</v>
      </c>
    </row>
    <row r="96" spans="1:118" ht="28.8" x14ac:dyDescent="0.3">
      <c r="A96" s="1">
        <v>188186</v>
      </c>
      <c r="B96" s="1">
        <v>2607022</v>
      </c>
      <c r="C96" s="1" t="s">
        <v>1214</v>
      </c>
      <c r="D96" s="1">
        <v>39138</v>
      </c>
      <c r="H96" s="1">
        <v>990429.47211900004</v>
      </c>
      <c r="I96" s="1">
        <v>4192.39382647</v>
      </c>
      <c r="J96" s="1">
        <v>923100.49804700003</v>
      </c>
      <c r="K96" s="1">
        <v>4108.4070775199998</v>
      </c>
      <c r="N96" s="1" t="s">
        <v>302</v>
      </c>
      <c r="O96" s="1">
        <v>43363</v>
      </c>
      <c r="P96" s="1" t="s">
        <v>1215</v>
      </c>
      <c r="Q96" s="1">
        <v>2607022</v>
      </c>
      <c r="R96" s="1" t="s">
        <v>1214</v>
      </c>
      <c r="S96" s="1" t="s">
        <v>1216</v>
      </c>
      <c r="T96" s="1" t="s">
        <v>113</v>
      </c>
      <c r="U96" s="1">
        <v>100</v>
      </c>
      <c r="V96" s="1" t="s">
        <v>1217</v>
      </c>
      <c r="W96" s="1" t="s">
        <v>1218</v>
      </c>
      <c r="X96" s="1" t="s">
        <v>1219</v>
      </c>
      <c r="Y96" s="1" t="s">
        <v>1220</v>
      </c>
      <c r="Z96" s="1" t="s">
        <v>1221</v>
      </c>
      <c r="AA96" s="1" t="s">
        <v>1222</v>
      </c>
      <c r="AB96" s="1" t="s">
        <v>1223</v>
      </c>
      <c r="AC96" s="1" t="s">
        <v>118</v>
      </c>
      <c r="AD96" s="1" t="s">
        <v>628</v>
      </c>
      <c r="AE96" s="1" t="s">
        <v>1224</v>
      </c>
      <c r="AF96" s="1" t="s">
        <v>630</v>
      </c>
      <c r="AG96" s="1" t="s">
        <v>242</v>
      </c>
      <c r="AH96" s="1" t="s">
        <v>394</v>
      </c>
      <c r="AI96" s="1" t="s">
        <v>1225</v>
      </c>
      <c r="AL96" s="1">
        <v>0</v>
      </c>
      <c r="AM96" s="1">
        <v>0</v>
      </c>
      <c r="AN96" s="1" t="s">
        <v>1226</v>
      </c>
      <c r="AO96" s="1" t="s">
        <v>175</v>
      </c>
      <c r="AP96" s="1" t="s">
        <v>1227</v>
      </c>
      <c r="AQ96" s="1" t="s">
        <v>187</v>
      </c>
      <c r="AR96" s="1" t="s">
        <v>115</v>
      </c>
      <c r="AS96" s="1" t="s">
        <v>116</v>
      </c>
      <c r="AT96" s="1" t="s">
        <v>127</v>
      </c>
      <c r="AU96" s="2" t="s">
        <v>1228</v>
      </c>
      <c r="AV96" s="1" t="s">
        <v>208</v>
      </c>
      <c r="AW96" s="1" t="s">
        <v>129</v>
      </c>
      <c r="AZ96" s="1" t="s">
        <v>209</v>
      </c>
      <c r="BC96" s="1" t="s">
        <v>1229</v>
      </c>
      <c r="BD96" s="1">
        <v>39240</v>
      </c>
      <c r="BE96" s="1" t="s">
        <v>389</v>
      </c>
      <c r="BF96" s="1">
        <v>21.661999999999999</v>
      </c>
      <c r="BG96" s="1">
        <v>0</v>
      </c>
      <c r="BH96" s="1">
        <v>943596.72</v>
      </c>
      <c r="BI96" s="1">
        <v>943596.72</v>
      </c>
      <c r="BJ96" s="1">
        <v>207340</v>
      </c>
      <c r="BK96" s="1" t="s">
        <v>1230</v>
      </c>
      <c r="BL96" s="1" t="s">
        <v>391</v>
      </c>
      <c r="BM96" s="1" t="s">
        <v>1231</v>
      </c>
      <c r="BN96" s="1" t="s">
        <v>845</v>
      </c>
      <c r="BO96" s="1" t="s">
        <v>135</v>
      </c>
      <c r="BP96" s="1" t="s">
        <v>173</v>
      </c>
      <c r="BQ96" s="1">
        <v>2006</v>
      </c>
      <c r="BR96" s="1">
        <v>2006</v>
      </c>
      <c r="BT96" s="1" t="s">
        <v>391</v>
      </c>
      <c r="BW96" s="1">
        <v>1</v>
      </c>
      <c r="BX96" s="1">
        <v>0</v>
      </c>
      <c r="BY96" s="1">
        <v>100</v>
      </c>
      <c r="BZ96" s="1" t="s">
        <v>175</v>
      </c>
      <c r="CA96" s="1">
        <v>38938</v>
      </c>
      <c r="CB96" s="1" t="s">
        <v>139</v>
      </c>
      <c r="CC96" s="1">
        <v>2019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0</v>
      </c>
      <c r="CM96" s="1">
        <v>0</v>
      </c>
      <c r="CN96" s="1">
        <v>0</v>
      </c>
      <c r="CO96" s="1">
        <v>2018</v>
      </c>
      <c r="CP96" s="5">
        <v>0</v>
      </c>
      <c r="CQ96" s="5">
        <v>8962739</v>
      </c>
      <c r="CR96" s="5">
        <v>0</v>
      </c>
      <c r="CS96" s="5">
        <v>7813923</v>
      </c>
      <c r="CT96" s="5">
        <v>0</v>
      </c>
      <c r="CU96" s="5">
        <v>0</v>
      </c>
      <c r="CV96" s="5">
        <v>16776662</v>
      </c>
      <c r="CW96" s="5">
        <v>0</v>
      </c>
      <c r="CX96" s="5">
        <v>16776662</v>
      </c>
      <c r="CY96" s="5">
        <v>0</v>
      </c>
      <c r="CZ96" s="5">
        <v>16776662</v>
      </c>
      <c r="DA96" s="1">
        <v>0</v>
      </c>
      <c r="DB96" s="1">
        <v>0</v>
      </c>
      <c r="DE96" s="1">
        <v>0</v>
      </c>
      <c r="DF96" s="3">
        <v>9.4052763006599996E-2</v>
      </c>
      <c r="DG96" s="4">
        <f t="shared" si="17"/>
        <v>4.3418319179484811E-3</v>
      </c>
      <c r="DH96" s="5">
        <f t="shared" si="18"/>
        <v>8.2809984757047488</v>
      </c>
      <c r="DI96" s="6">
        <f t="shared" si="19"/>
        <v>33926.740285791755</v>
      </c>
      <c r="DJ96" s="6">
        <f>IF(ISNUMBER(MATCH(B96,'Green Overlap'!A:A,0)),MAX(12,DH96*1.35),MAX(DH96*1.35,3.5))</f>
        <v>12</v>
      </c>
      <c r="DK96" s="7">
        <f t="shared" si="20"/>
        <v>49163.260278809954</v>
      </c>
      <c r="DL96">
        <f>COUNTIF('Impacted Properties'!A:A,Red_A_Coit_to_US_75!B96)</f>
        <v>1</v>
      </c>
      <c r="DM96" s="7">
        <f t="shared" si="16"/>
        <v>67000</v>
      </c>
      <c r="DN96" s="7">
        <f t="shared" si="15"/>
        <v>0</v>
      </c>
    </row>
    <row r="97" spans="1:118" ht="28.8" x14ac:dyDescent="0.3">
      <c r="A97" s="1">
        <v>178917</v>
      </c>
      <c r="B97" s="1">
        <v>2610596</v>
      </c>
      <c r="C97" s="1" t="s">
        <v>1232</v>
      </c>
      <c r="D97" s="1">
        <v>39005</v>
      </c>
      <c r="H97" s="1">
        <v>110807.584457</v>
      </c>
      <c r="I97" s="1">
        <v>1418.9008315599999</v>
      </c>
      <c r="J97" s="1">
        <v>99818.6054688</v>
      </c>
      <c r="K97" s="1">
        <v>1344.8780616399999</v>
      </c>
      <c r="P97" s="1" t="s">
        <v>1233</v>
      </c>
      <c r="Q97" s="1">
        <v>2610596</v>
      </c>
      <c r="R97" s="1" t="s">
        <v>1232</v>
      </c>
      <c r="S97" s="1" t="s">
        <v>1234</v>
      </c>
      <c r="T97" s="1" t="s">
        <v>113</v>
      </c>
      <c r="U97" s="1">
        <v>100</v>
      </c>
      <c r="X97" s="1" t="s">
        <v>1235</v>
      </c>
      <c r="Z97" s="1" t="s">
        <v>219</v>
      </c>
      <c r="AA97" s="1" t="s">
        <v>116</v>
      </c>
      <c r="AB97" s="1" t="s">
        <v>1236</v>
      </c>
      <c r="AC97" s="1" t="s">
        <v>118</v>
      </c>
      <c r="AD97" s="1" t="s">
        <v>581</v>
      </c>
      <c r="AE97" s="1" t="s">
        <v>582</v>
      </c>
      <c r="AF97" s="1" t="s">
        <v>583</v>
      </c>
      <c r="AG97" s="1" t="s">
        <v>242</v>
      </c>
      <c r="AH97" s="1" t="s">
        <v>282</v>
      </c>
      <c r="AI97" s="1" t="s">
        <v>1237</v>
      </c>
      <c r="AL97" s="1">
        <v>0</v>
      </c>
      <c r="AM97" s="1">
        <v>0</v>
      </c>
      <c r="AO97" s="1" t="s">
        <v>265</v>
      </c>
      <c r="AP97" s="1" t="s">
        <v>248</v>
      </c>
      <c r="AQ97" s="1" t="s">
        <v>249</v>
      </c>
      <c r="AR97" s="1" t="s">
        <v>115</v>
      </c>
      <c r="AS97" s="1" t="s">
        <v>116</v>
      </c>
      <c r="AT97" s="1" t="s">
        <v>127</v>
      </c>
      <c r="AU97" s="2" t="s">
        <v>1167</v>
      </c>
      <c r="AV97" s="1" t="s">
        <v>208</v>
      </c>
      <c r="AW97" s="1" t="s">
        <v>168</v>
      </c>
      <c r="AZ97" s="1" t="s">
        <v>227</v>
      </c>
      <c r="BC97" s="1" t="s">
        <v>1238</v>
      </c>
      <c r="BD97" s="1">
        <v>41047</v>
      </c>
      <c r="BE97" s="1" t="s">
        <v>255</v>
      </c>
      <c r="BF97" s="1">
        <v>2.2360000000000002</v>
      </c>
      <c r="BG97" s="1">
        <v>0</v>
      </c>
      <c r="BH97" s="1">
        <v>97400.16</v>
      </c>
      <c r="BI97" s="1">
        <v>97400.16</v>
      </c>
      <c r="BJ97" s="1">
        <v>0</v>
      </c>
      <c r="BL97" s="1" t="s">
        <v>231</v>
      </c>
      <c r="BN97" s="1" t="s">
        <v>1239</v>
      </c>
      <c r="BO97" s="1" t="s">
        <v>135</v>
      </c>
      <c r="BP97" s="1" t="s">
        <v>173</v>
      </c>
      <c r="BQ97" s="1">
        <v>0</v>
      </c>
      <c r="BR97" s="1">
        <v>0</v>
      </c>
      <c r="BT97" s="1" t="s">
        <v>231</v>
      </c>
      <c r="BW97" s="1">
        <v>0</v>
      </c>
      <c r="BX97" s="1">
        <v>0</v>
      </c>
      <c r="BY97" s="1">
        <v>0</v>
      </c>
      <c r="BZ97" s="1" t="s">
        <v>175</v>
      </c>
      <c r="CA97" s="1">
        <v>38973</v>
      </c>
      <c r="CB97" s="1" t="s">
        <v>139</v>
      </c>
      <c r="CC97" s="1">
        <v>2019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0</v>
      </c>
      <c r="CK97" s="1">
        <v>0</v>
      </c>
      <c r="CL97" s="1">
        <v>0</v>
      </c>
      <c r="CM97" s="1">
        <v>0</v>
      </c>
      <c r="CN97" s="1">
        <v>0</v>
      </c>
      <c r="CO97" s="1">
        <v>2018</v>
      </c>
      <c r="CP97" s="5">
        <v>0</v>
      </c>
      <c r="CQ97" s="5">
        <v>0</v>
      </c>
      <c r="CR97" s="5">
        <v>0</v>
      </c>
      <c r="CS97" s="5">
        <v>1650000</v>
      </c>
      <c r="CT97" s="5">
        <v>0</v>
      </c>
      <c r="CU97" s="5">
        <v>0</v>
      </c>
      <c r="CV97" s="5">
        <v>1650000</v>
      </c>
      <c r="CW97" s="5">
        <v>0</v>
      </c>
      <c r="CX97" s="5">
        <v>1650000</v>
      </c>
      <c r="CY97" s="5">
        <v>0</v>
      </c>
      <c r="CZ97" s="5">
        <v>1650000</v>
      </c>
      <c r="DA97" s="1">
        <v>0</v>
      </c>
      <c r="DB97" s="1">
        <v>0</v>
      </c>
      <c r="DE97" s="1">
        <v>0</v>
      </c>
      <c r="DF97" s="3">
        <v>0.87743843632499996</v>
      </c>
      <c r="DG97" s="4">
        <f t="shared" si="17"/>
        <v>0.39241432751565286</v>
      </c>
      <c r="DH97" s="5">
        <f t="shared" si="18"/>
        <v>16.940423917168104</v>
      </c>
      <c r="DI97" s="6">
        <f t="shared" si="19"/>
        <v>647483.64040082728</v>
      </c>
      <c r="DJ97" s="6">
        <f>IF(ISNUMBER(MATCH(B97,'Green Overlap'!A:A,0)),MAX(12,DH97*1.35),MAX(DH97*1.35,3.5))</f>
        <v>22.869572288176943</v>
      </c>
      <c r="DK97" s="7">
        <f t="shared" si="20"/>
        <v>874102.91454111715</v>
      </c>
      <c r="DL97">
        <f>COUNTIF('Impacted Properties'!A:A,Red_A_Coit_to_US_75!B97)</f>
        <v>0</v>
      </c>
      <c r="DM97" s="7">
        <f t="shared" si="16"/>
        <v>67000</v>
      </c>
      <c r="DN97" s="7">
        <f t="shared" si="15"/>
        <v>941200</v>
      </c>
    </row>
    <row r="98" spans="1:118" ht="28.8" x14ac:dyDescent="0.3">
      <c r="A98" s="1">
        <v>184701</v>
      </c>
      <c r="B98" s="1">
        <v>2611678</v>
      </c>
      <c r="C98" s="1" t="s">
        <v>1240</v>
      </c>
      <c r="D98" s="1">
        <v>39005</v>
      </c>
      <c r="H98" s="1">
        <v>886344.01098499994</v>
      </c>
      <c r="I98" s="1">
        <v>6596.9974792900002</v>
      </c>
      <c r="J98" s="1">
        <v>886314.37109399994</v>
      </c>
      <c r="K98" s="1">
        <v>6597.0396619800003</v>
      </c>
      <c r="P98" s="1" t="s">
        <v>1241</v>
      </c>
      <c r="Q98" s="1">
        <v>2611678</v>
      </c>
      <c r="R98" s="1" t="s">
        <v>1240</v>
      </c>
      <c r="S98" s="1" t="s">
        <v>493</v>
      </c>
      <c r="T98" s="1" t="s">
        <v>113</v>
      </c>
      <c r="U98" s="1">
        <v>100</v>
      </c>
      <c r="W98" s="1" t="s">
        <v>494</v>
      </c>
      <c r="X98" s="1" t="s">
        <v>495</v>
      </c>
      <c r="Z98" s="1" t="s">
        <v>219</v>
      </c>
      <c r="AA98" s="1" t="s">
        <v>116</v>
      </c>
      <c r="AB98" s="1" t="s">
        <v>496</v>
      </c>
      <c r="AC98" s="1" t="s">
        <v>118</v>
      </c>
      <c r="AD98" s="1" t="s">
        <v>497</v>
      </c>
      <c r="AE98" s="1" t="s">
        <v>498</v>
      </c>
      <c r="AF98" s="1" t="s">
        <v>499</v>
      </c>
      <c r="AH98" s="1" t="s">
        <v>148</v>
      </c>
      <c r="AI98" s="1" t="s">
        <v>1242</v>
      </c>
      <c r="AL98" s="1">
        <v>0</v>
      </c>
      <c r="AM98" s="1">
        <v>0</v>
      </c>
      <c r="AO98" s="1" t="s">
        <v>265</v>
      </c>
      <c r="AP98" s="1" t="s">
        <v>248</v>
      </c>
      <c r="AQ98" s="1" t="s">
        <v>249</v>
      </c>
      <c r="AR98" s="1" t="s">
        <v>115</v>
      </c>
      <c r="AS98" s="1" t="s">
        <v>116</v>
      </c>
      <c r="AU98" s="2" t="s">
        <v>771</v>
      </c>
      <c r="AV98" s="1" t="s">
        <v>208</v>
      </c>
      <c r="AW98" s="1" t="s">
        <v>129</v>
      </c>
      <c r="AZ98" s="1" t="s">
        <v>209</v>
      </c>
      <c r="BF98" s="1">
        <v>11.5497</v>
      </c>
      <c r="BG98" s="1">
        <v>0</v>
      </c>
      <c r="BH98" s="1">
        <v>503104.93</v>
      </c>
      <c r="BI98" s="1">
        <v>503104.93</v>
      </c>
      <c r="BJ98" s="1">
        <v>0</v>
      </c>
      <c r="BK98" s="1" t="s">
        <v>497</v>
      </c>
      <c r="BL98" s="1" t="s">
        <v>133</v>
      </c>
      <c r="BO98" s="1" t="s">
        <v>135</v>
      </c>
      <c r="BP98" s="1" t="s">
        <v>113</v>
      </c>
      <c r="BQ98" s="1">
        <v>0</v>
      </c>
      <c r="BR98" s="1">
        <v>0</v>
      </c>
      <c r="BT98" s="1" t="s">
        <v>136</v>
      </c>
      <c r="BW98" s="1">
        <v>0</v>
      </c>
      <c r="BX98" s="1">
        <v>0</v>
      </c>
      <c r="BY98" s="1">
        <v>0</v>
      </c>
      <c r="BZ98" s="1" t="s">
        <v>175</v>
      </c>
      <c r="CA98" s="1">
        <v>38986</v>
      </c>
      <c r="CB98" s="1" t="s">
        <v>139</v>
      </c>
      <c r="CC98" s="1">
        <v>2019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0</v>
      </c>
      <c r="CK98" s="1">
        <v>0</v>
      </c>
      <c r="CL98" s="1">
        <v>0</v>
      </c>
      <c r="CM98" s="1">
        <v>0</v>
      </c>
      <c r="CN98" s="1">
        <v>0</v>
      </c>
      <c r="CO98" s="1">
        <v>2018</v>
      </c>
      <c r="CP98" s="5">
        <v>0</v>
      </c>
      <c r="CQ98" s="5">
        <v>4373</v>
      </c>
      <c r="CR98" s="5">
        <v>0</v>
      </c>
      <c r="CS98" s="5">
        <v>130680</v>
      </c>
      <c r="CT98" s="5">
        <v>936</v>
      </c>
      <c r="CU98" s="5">
        <v>623977</v>
      </c>
      <c r="CV98" s="5">
        <v>759030</v>
      </c>
      <c r="CW98" s="5">
        <v>623041</v>
      </c>
      <c r="CX98" s="5">
        <v>135989</v>
      </c>
      <c r="CY98" s="5">
        <v>0</v>
      </c>
      <c r="CZ98" s="5">
        <v>135989</v>
      </c>
      <c r="DA98" s="1">
        <v>2007</v>
      </c>
      <c r="DB98" s="1">
        <v>2120255</v>
      </c>
      <c r="DD98" s="1" t="s">
        <v>148</v>
      </c>
      <c r="DE98" s="1">
        <v>29.430700000000002</v>
      </c>
      <c r="DF98" s="3">
        <v>8.8438796716599999</v>
      </c>
      <c r="DG98" s="4">
        <f t="shared" si="17"/>
        <v>0.76572375964892569</v>
      </c>
      <c r="DH98" s="5">
        <f t="shared" si="18"/>
        <v>1.4999992148755132</v>
      </c>
      <c r="DI98" s="6">
        <f t="shared" si="19"/>
        <v>577858.7952853794</v>
      </c>
      <c r="DJ98" s="6">
        <f>IF(ISNUMBER(MATCH(B98,'Green Overlap'!A:A,0)),MAX(12,DH98*1.35),MAX(DH98*1.35,3.5))</f>
        <v>12</v>
      </c>
      <c r="DK98" s="7">
        <f t="shared" si="20"/>
        <v>4622872.7819701154</v>
      </c>
      <c r="DL98">
        <f>COUNTIF('Impacted Properties'!A:A,Red_A_Coit_to_US_75!B98)</f>
        <v>0</v>
      </c>
      <c r="DM98" s="7">
        <f t="shared" si="16"/>
        <v>67000</v>
      </c>
      <c r="DN98" s="7">
        <f t="shared" ref="DN98:DN129" si="21">ROUNDUP(IF(DL98=0,DK98+DM98,0),-2)</f>
        <v>4689900</v>
      </c>
    </row>
    <row r="99" spans="1:118" ht="28.8" x14ac:dyDescent="0.3">
      <c r="A99" s="1">
        <v>186569</v>
      </c>
      <c r="B99" s="1">
        <v>2689146</v>
      </c>
      <c r="C99" s="1" t="s">
        <v>1243</v>
      </c>
      <c r="D99" s="1">
        <v>38837</v>
      </c>
      <c r="H99" s="1">
        <v>1481593.55171</v>
      </c>
      <c r="I99" s="1">
        <v>10399.418020499999</v>
      </c>
      <c r="J99" s="1">
        <v>1456467.7734399999</v>
      </c>
      <c r="K99" s="1">
        <v>9301.8372260100004</v>
      </c>
      <c r="P99" s="1" t="s">
        <v>1244</v>
      </c>
      <c r="Q99" s="1">
        <v>2689146</v>
      </c>
      <c r="R99" s="1" t="s">
        <v>1243</v>
      </c>
      <c r="S99" s="1" t="s">
        <v>197</v>
      </c>
      <c r="T99" s="1" t="s">
        <v>113</v>
      </c>
      <c r="U99" s="1">
        <v>100</v>
      </c>
      <c r="W99" s="1" t="s">
        <v>198</v>
      </c>
      <c r="X99" s="1" t="s">
        <v>199</v>
      </c>
      <c r="Z99" s="1" t="s">
        <v>200</v>
      </c>
      <c r="AA99" s="1" t="s">
        <v>201</v>
      </c>
      <c r="AB99" s="1" t="s">
        <v>202</v>
      </c>
      <c r="AC99" s="1" t="s">
        <v>118</v>
      </c>
      <c r="AD99" s="1" t="s">
        <v>497</v>
      </c>
      <c r="AE99" s="1" t="s">
        <v>498</v>
      </c>
      <c r="AF99" s="1" t="s">
        <v>499</v>
      </c>
      <c r="AH99" s="1" t="s">
        <v>1245</v>
      </c>
      <c r="AI99" s="1" t="s">
        <v>1246</v>
      </c>
      <c r="AL99" s="1">
        <v>0</v>
      </c>
      <c r="AM99" s="1">
        <v>0</v>
      </c>
      <c r="AR99" s="1" t="s">
        <v>115</v>
      </c>
      <c r="AS99" s="1" t="s">
        <v>116</v>
      </c>
      <c r="AT99" s="1" t="s">
        <v>127</v>
      </c>
      <c r="AU99" s="2" t="s">
        <v>226</v>
      </c>
      <c r="AV99" s="1" t="s">
        <v>208</v>
      </c>
      <c r="AW99" s="1" t="s">
        <v>129</v>
      </c>
      <c r="AZ99" s="1" t="s">
        <v>209</v>
      </c>
      <c r="BF99" s="1">
        <v>34.984200000000001</v>
      </c>
      <c r="BG99" s="1">
        <v>0</v>
      </c>
      <c r="BH99" s="1">
        <v>1523911.75</v>
      </c>
      <c r="BI99" s="1">
        <v>1523911.75</v>
      </c>
      <c r="BJ99" s="1">
        <v>0</v>
      </c>
      <c r="BK99" s="1" t="s">
        <v>497</v>
      </c>
      <c r="BL99" s="1" t="s">
        <v>194</v>
      </c>
      <c r="BO99" s="1" t="s">
        <v>135</v>
      </c>
      <c r="BP99" s="1" t="s">
        <v>113</v>
      </c>
      <c r="BQ99" s="1">
        <v>0</v>
      </c>
      <c r="BR99" s="1">
        <v>0</v>
      </c>
      <c r="BT99" s="1" t="s">
        <v>194</v>
      </c>
      <c r="BW99" s="1">
        <v>0</v>
      </c>
      <c r="BX99" s="1">
        <v>0</v>
      </c>
      <c r="BY99" s="1">
        <v>0</v>
      </c>
      <c r="BZ99" s="1" t="s">
        <v>175</v>
      </c>
      <c r="CA99" s="1">
        <v>41340</v>
      </c>
      <c r="CB99" s="1" t="s">
        <v>139</v>
      </c>
      <c r="CC99" s="1">
        <v>2019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0</v>
      </c>
      <c r="CL99" s="1">
        <v>0</v>
      </c>
      <c r="CM99" s="1">
        <v>0</v>
      </c>
      <c r="CN99" s="1">
        <v>0</v>
      </c>
      <c r="CO99" s="1">
        <v>2018</v>
      </c>
      <c r="CP99" s="5">
        <v>0</v>
      </c>
      <c r="CQ99" s="5">
        <v>0</v>
      </c>
      <c r="CR99" s="5">
        <v>0</v>
      </c>
      <c r="CS99" s="5">
        <v>909589</v>
      </c>
      <c r="CT99" s="5">
        <v>0</v>
      </c>
      <c r="CU99" s="5">
        <v>0</v>
      </c>
      <c r="CV99" s="5">
        <v>909589</v>
      </c>
      <c r="CW99" s="5">
        <v>0</v>
      </c>
      <c r="CX99" s="5">
        <v>909589</v>
      </c>
      <c r="CY99" s="5">
        <v>0</v>
      </c>
      <c r="CZ99" s="5">
        <v>909589</v>
      </c>
      <c r="DA99" s="1">
        <v>2013</v>
      </c>
      <c r="DB99" s="1">
        <v>2634126</v>
      </c>
      <c r="DD99" s="1" t="s">
        <v>1245</v>
      </c>
      <c r="DE99" s="1">
        <v>40.993699999999997</v>
      </c>
      <c r="DF99" s="3">
        <v>9.6450417253700002E-2</v>
      </c>
      <c r="DG99" s="4">
        <f t="shared" si="17"/>
        <v>2.7569707862487259E-3</v>
      </c>
      <c r="DH99" s="5">
        <f t="shared" si="18"/>
        <v>0.59687773914729647</v>
      </c>
      <c r="DI99" s="6">
        <f t="shared" si="19"/>
        <v>2507.7103004931928</v>
      </c>
      <c r="DJ99" s="6">
        <f>IF(ISNUMBER(MATCH(B99,'Green Overlap'!A:A,0)),MAX(12,DH99*1.35),MAX(DH99*1.35,3.5))</f>
        <v>3.5</v>
      </c>
      <c r="DK99" s="7">
        <f t="shared" si="20"/>
        <v>14704.830614499104</v>
      </c>
      <c r="DL99">
        <f>COUNTIF('Impacted Properties'!A:A,Red_A_Coit_to_US_75!B99)</f>
        <v>0</v>
      </c>
      <c r="DM99" s="7">
        <f t="shared" si="16"/>
        <v>11000</v>
      </c>
      <c r="DN99" s="7">
        <f t="shared" si="21"/>
        <v>25800</v>
      </c>
    </row>
    <row r="100" spans="1:118" x14ac:dyDescent="0.3">
      <c r="A100" s="1">
        <v>181384</v>
      </c>
      <c r="B100" s="1">
        <v>2705944</v>
      </c>
      <c r="C100" s="1" t="s">
        <v>1247</v>
      </c>
      <c r="H100" s="1">
        <v>3787.8576544699999</v>
      </c>
      <c r="I100" s="1">
        <v>996.82247025000004</v>
      </c>
      <c r="J100" s="1">
        <v>3789.7324218799999</v>
      </c>
      <c r="K100" s="1">
        <v>996.81990949999999</v>
      </c>
      <c r="P100" s="1" t="s">
        <v>1248</v>
      </c>
      <c r="Q100" s="1">
        <v>2705944</v>
      </c>
      <c r="R100" s="1" t="s">
        <v>1247</v>
      </c>
      <c r="S100" s="1" t="s">
        <v>955</v>
      </c>
      <c r="T100" s="1" t="s">
        <v>113</v>
      </c>
      <c r="U100" s="1">
        <v>100</v>
      </c>
      <c r="X100" s="1" t="s">
        <v>495</v>
      </c>
      <c r="Z100" s="1" t="s">
        <v>219</v>
      </c>
      <c r="AA100" s="1" t="s">
        <v>116</v>
      </c>
      <c r="AB100" s="1" t="s">
        <v>496</v>
      </c>
      <c r="AC100" s="1" t="s">
        <v>118</v>
      </c>
      <c r="AD100" s="1" t="s">
        <v>279</v>
      </c>
      <c r="AE100" s="1" t="s">
        <v>280</v>
      </c>
      <c r="AF100" s="1" t="s">
        <v>281</v>
      </c>
      <c r="AH100" s="1" t="s">
        <v>1249</v>
      </c>
      <c r="AI100" s="1" t="s">
        <v>1250</v>
      </c>
      <c r="AL100" s="1">
        <v>0</v>
      </c>
      <c r="AM100" s="1">
        <v>0</v>
      </c>
      <c r="AV100" s="1" t="s">
        <v>208</v>
      </c>
      <c r="AW100" s="1" t="s">
        <v>129</v>
      </c>
      <c r="AZ100" s="1" t="s">
        <v>209</v>
      </c>
      <c r="BC100" s="1" t="s">
        <v>1251</v>
      </c>
      <c r="BD100" s="1">
        <v>41842</v>
      </c>
      <c r="BE100" s="1" t="s">
        <v>255</v>
      </c>
      <c r="BF100" s="1">
        <v>5.04E-2</v>
      </c>
      <c r="BG100" s="1">
        <v>0</v>
      </c>
      <c r="BH100" s="1">
        <v>2195.42</v>
      </c>
      <c r="BI100" s="1">
        <v>2195.42</v>
      </c>
      <c r="BJ100" s="1">
        <v>0</v>
      </c>
      <c r="BK100" s="1" t="s">
        <v>279</v>
      </c>
      <c r="BL100" s="1" t="s">
        <v>194</v>
      </c>
      <c r="BO100" s="1" t="s">
        <v>135</v>
      </c>
      <c r="BP100" s="1" t="s">
        <v>113</v>
      </c>
      <c r="BQ100" s="1">
        <v>0</v>
      </c>
      <c r="BR100" s="1">
        <v>0</v>
      </c>
      <c r="BT100" s="1" t="s">
        <v>194</v>
      </c>
      <c r="BW100" s="1">
        <v>0</v>
      </c>
      <c r="BX100" s="1">
        <v>0</v>
      </c>
      <c r="BY100" s="1">
        <v>0</v>
      </c>
      <c r="BZ100" s="1" t="s">
        <v>175</v>
      </c>
      <c r="CA100" s="1">
        <v>41856</v>
      </c>
      <c r="CB100" s="1" t="s">
        <v>139</v>
      </c>
      <c r="CC100" s="1">
        <v>2019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0</v>
      </c>
      <c r="CL100" s="1">
        <v>0</v>
      </c>
      <c r="CM100" s="1">
        <v>0</v>
      </c>
      <c r="CN100" s="1">
        <v>0</v>
      </c>
      <c r="CO100" s="1">
        <v>2018</v>
      </c>
      <c r="CP100" s="5">
        <v>0</v>
      </c>
      <c r="CQ100" s="5">
        <v>0</v>
      </c>
      <c r="CR100" s="5">
        <v>0</v>
      </c>
      <c r="CS100" s="5">
        <v>4391</v>
      </c>
      <c r="CT100" s="5">
        <v>0</v>
      </c>
      <c r="CU100" s="5">
        <v>0</v>
      </c>
      <c r="CV100" s="5">
        <v>4391</v>
      </c>
      <c r="CW100" s="5">
        <v>0</v>
      </c>
      <c r="CX100" s="5">
        <v>4391</v>
      </c>
      <c r="CY100" s="5">
        <v>0</v>
      </c>
      <c r="CZ100" s="5">
        <v>4391</v>
      </c>
      <c r="DA100" s="1">
        <v>2015</v>
      </c>
      <c r="DB100" s="1">
        <v>965922</v>
      </c>
      <c r="DD100" s="1" t="s">
        <v>282</v>
      </c>
      <c r="DE100" s="1">
        <v>0.89580000000000004</v>
      </c>
      <c r="DF100" s="3">
        <v>3.61073250471E-2</v>
      </c>
      <c r="DG100" s="4">
        <f t="shared" si="17"/>
        <v>0.71641648479638342</v>
      </c>
      <c r="DH100" s="5">
        <f t="shared" si="18"/>
        <v>2.0000728789935409</v>
      </c>
      <c r="DI100" s="6">
        <f t="shared" si="19"/>
        <v>3145.7847847409193</v>
      </c>
      <c r="DJ100" s="6">
        <f>IF(ISNUMBER(MATCH(B100,'Green Overlap'!A:A,0)),MAX(12,DH100*1.35),MAX(DH100*1.35,3.5))</f>
        <v>12</v>
      </c>
      <c r="DK100" s="7">
        <f t="shared" si="20"/>
        <v>18874.020948620113</v>
      </c>
      <c r="DL100">
        <f>COUNTIF('Impacted Properties'!A:A,Red_A_Coit_to_US_75!B100)</f>
        <v>0</v>
      </c>
      <c r="DM100" s="7">
        <f t="shared" si="16"/>
        <v>11000</v>
      </c>
      <c r="DN100" s="7">
        <f t="shared" si="21"/>
        <v>29900</v>
      </c>
    </row>
    <row r="101" spans="1:118" x14ac:dyDescent="0.3">
      <c r="A101" s="1">
        <v>190273</v>
      </c>
      <c r="B101" s="1">
        <v>2724924</v>
      </c>
      <c r="C101" s="1" t="s">
        <v>1252</v>
      </c>
      <c r="H101" s="1">
        <v>41954.069028899998</v>
      </c>
      <c r="I101" s="1">
        <v>918.03533480999999</v>
      </c>
      <c r="J101" s="1">
        <v>1199.71484375</v>
      </c>
      <c r="K101" s="1">
        <v>190.02775371000001</v>
      </c>
      <c r="P101" s="1" t="s">
        <v>1253</v>
      </c>
      <c r="Q101" s="1">
        <v>2724924</v>
      </c>
      <c r="R101" s="1" t="s">
        <v>1252</v>
      </c>
      <c r="S101" s="1" t="s">
        <v>1254</v>
      </c>
      <c r="T101" s="1" t="s">
        <v>113</v>
      </c>
      <c r="U101" s="1">
        <v>100</v>
      </c>
      <c r="V101" s="1" t="s">
        <v>1255</v>
      </c>
      <c r="X101" s="1" t="s">
        <v>1256</v>
      </c>
      <c r="Z101" s="1" t="s">
        <v>399</v>
      </c>
      <c r="AA101" s="1" t="s">
        <v>116</v>
      </c>
      <c r="AB101" s="1" t="s">
        <v>1257</v>
      </c>
      <c r="AC101" s="1" t="s">
        <v>118</v>
      </c>
      <c r="AD101" s="1" t="s">
        <v>852</v>
      </c>
      <c r="AE101" s="1" t="s">
        <v>853</v>
      </c>
      <c r="AF101" s="1" t="s">
        <v>854</v>
      </c>
      <c r="AH101" s="1" t="s">
        <v>1165</v>
      </c>
      <c r="AI101" s="1" t="s">
        <v>1258</v>
      </c>
      <c r="AL101" s="1">
        <v>0</v>
      </c>
      <c r="AM101" s="1">
        <v>0</v>
      </c>
      <c r="AV101" s="1" t="s">
        <v>208</v>
      </c>
      <c r="AW101" s="1" t="s">
        <v>168</v>
      </c>
      <c r="AZ101" s="1" t="s">
        <v>227</v>
      </c>
      <c r="BC101" s="1" t="s">
        <v>1259</v>
      </c>
      <c r="BD101" s="1">
        <v>43220</v>
      </c>
      <c r="BE101" s="1" t="s">
        <v>441</v>
      </c>
      <c r="BF101" s="1">
        <v>2.7E-2</v>
      </c>
      <c r="BG101" s="1">
        <v>0</v>
      </c>
      <c r="BH101" s="1">
        <v>1176.1199999999999</v>
      </c>
      <c r="BI101" s="1">
        <v>1176.1199999999999</v>
      </c>
      <c r="BJ101" s="1">
        <v>0</v>
      </c>
      <c r="BK101" s="1" t="s">
        <v>1260</v>
      </c>
      <c r="BL101" s="1" t="s">
        <v>391</v>
      </c>
      <c r="BO101" s="1" t="s">
        <v>135</v>
      </c>
      <c r="BP101" s="1" t="s">
        <v>173</v>
      </c>
      <c r="BQ101" s="1">
        <v>0</v>
      </c>
      <c r="BR101" s="1">
        <v>0</v>
      </c>
      <c r="BT101" s="1" t="s">
        <v>391</v>
      </c>
      <c r="BW101" s="1">
        <v>0</v>
      </c>
      <c r="BX101" s="1">
        <v>0</v>
      </c>
      <c r="BY101" s="1">
        <v>0</v>
      </c>
      <c r="BZ101" s="1" t="s">
        <v>175</v>
      </c>
      <c r="CA101" s="1">
        <v>42303</v>
      </c>
      <c r="CB101" s="1" t="s">
        <v>139</v>
      </c>
      <c r="CC101" s="1">
        <v>2019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">
        <v>0</v>
      </c>
      <c r="CK101" s="1">
        <v>0</v>
      </c>
      <c r="CL101" s="1">
        <v>0</v>
      </c>
      <c r="CM101" s="1">
        <v>0</v>
      </c>
      <c r="CN101" s="1">
        <v>0</v>
      </c>
      <c r="CO101" s="1">
        <v>2018</v>
      </c>
      <c r="CP101" s="5">
        <v>0</v>
      </c>
      <c r="CQ101" s="5">
        <v>0</v>
      </c>
      <c r="CR101" s="5">
        <v>0</v>
      </c>
      <c r="CS101" s="5">
        <v>23522</v>
      </c>
      <c r="CT101" s="5">
        <v>0</v>
      </c>
      <c r="CU101" s="5">
        <v>0</v>
      </c>
      <c r="CV101" s="5">
        <v>23522</v>
      </c>
      <c r="CW101" s="5">
        <v>0</v>
      </c>
      <c r="CX101" s="5">
        <v>23522</v>
      </c>
      <c r="CY101" s="5">
        <v>0</v>
      </c>
      <c r="CZ101" s="5">
        <v>23522</v>
      </c>
      <c r="DA101" s="1">
        <v>2016</v>
      </c>
      <c r="DB101" s="1">
        <v>965708</v>
      </c>
      <c r="DD101" s="1" t="s">
        <v>981</v>
      </c>
      <c r="DE101" s="1">
        <v>0.93300000000000005</v>
      </c>
      <c r="DF101" s="3">
        <v>2.7541817479299999E-2</v>
      </c>
      <c r="DG101" s="4">
        <f t="shared" si="17"/>
        <v>1</v>
      </c>
      <c r="DH101" s="5">
        <f t="shared" si="18"/>
        <v>19.999659898649799</v>
      </c>
      <c r="DI101" s="6">
        <f t="shared" si="19"/>
        <v>23994.023361040545</v>
      </c>
      <c r="DJ101" s="6">
        <f>IF(ISNUMBER(MATCH(B101,'Green Overlap'!A:A,0)),MAX(12,DH101*1.35),MAX(DH101*1.35,3.5))</f>
        <v>26.999540863177231</v>
      </c>
      <c r="DK101" s="7">
        <f t="shared" si="20"/>
        <v>32391.931537404733</v>
      </c>
      <c r="DL101">
        <f>COUNTIF('Impacted Properties'!A:A,Red_A_Coit_to_US_75!B101)</f>
        <v>0</v>
      </c>
      <c r="DM101" s="7">
        <f t="shared" si="16"/>
        <v>67000</v>
      </c>
      <c r="DN101" s="7">
        <f t="shared" si="21"/>
        <v>99400</v>
      </c>
    </row>
    <row r="102" spans="1:118" x14ac:dyDescent="0.3">
      <c r="A102" s="1">
        <v>184137</v>
      </c>
      <c r="B102" s="1">
        <v>2759579</v>
      </c>
      <c r="C102" s="1" t="s">
        <v>1261</v>
      </c>
      <c r="H102" s="1">
        <v>0</v>
      </c>
      <c r="I102" s="1">
        <v>0</v>
      </c>
      <c r="J102" s="1">
        <v>3175668.0195300002</v>
      </c>
      <c r="K102" s="1">
        <v>9398.3557120000005</v>
      </c>
      <c r="N102" s="1" t="s">
        <v>333</v>
      </c>
      <c r="O102" s="1">
        <v>43431</v>
      </c>
      <c r="P102" s="1" t="s">
        <v>1262</v>
      </c>
      <c r="Q102" s="1">
        <v>2759579</v>
      </c>
      <c r="R102" s="1" t="s">
        <v>1261</v>
      </c>
      <c r="S102" s="1" t="s">
        <v>1263</v>
      </c>
      <c r="T102" s="1" t="s">
        <v>113</v>
      </c>
      <c r="U102" s="1">
        <v>100</v>
      </c>
      <c r="X102" s="1" t="s">
        <v>920</v>
      </c>
      <c r="Z102" s="1" t="s">
        <v>115</v>
      </c>
      <c r="AA102" s="1" t="s">
        <v>116</v>
      </c>
      <c r="AB102" s="1" t="s">
        <v>921</v>
      </c>
      <c r="AC102" s="1" t="s">
        <v>118</v>
      </c>
      <c r="AD102" s="1" t="s">
        <v>221</v>
      </c>
      <c r="AE102" s="1" t="s">
        <v>703</v>
      </c>
      <c r="AF102" s="1" t="s">
        <v>223</v>
      </c>
      <c r="AG102" s="1" t="s">
        <v>394</v>
      </c>
      <c r="AH102" s="1" t="s">
        <v>1264</v>
      </c>
      <c r="AI102" s="1" t="s">
        <v>1265</v>
      </c>
      <c r="AL102" s="1">
        <v>0</v>
      </c>
      <c r="AM102" s="1">
        <v>0</v>
      </c>
      <c r="AV102" s="1" t="s">
        <v>208</v>
      </c>
      <c r="AW102" s="1" t="s">
        <v>168</v>
      </c>
      <c r="AZ102" s="1" t="s">
        <v>227</v>
      </c>
      <c r="BC102" s="1" t="s">
        <v>1266</v>
      </c>
      <c r="BD102" s="1">
        <v>42886</v>
      </c>
      <c r="BE102" s="1" t="s">
        <v>255</v>
      </c>
      <c r="BF102" s="1">
        <v>73.436000000000007</v>
      </c>
      <c r="BG102" s="1">
        <v>0</v>
      </c>
      <c r="BH102" s="1">
        <v>3198872.16</v>
      </c>
      <c r="BI102" s="1">
        <v>3198872.16</v>
      </c>
      <c r="BJ102" s="1">
        <v>0</v>
      </c>
      <c r="BK102" s="1" t="s">
        <v>221</v>
      </c>
      <c r="BL102" s="1" t="s">
        <v>214</v>
      </c>
      <c r="BO102" s="1" t="s">
        <v>135</v>
      </c>
      <c r="BP102" s="1" t="s">
        <v>113</v>
      </c>
      <c r="BQ102" s="1">
        <v>0</v>
      </c>
      <c r="BR102" s="1">
        <v>0</v>
      </c>
      <c r="BT102" s="1" t="s">
        <v>136</v>
      </c>
      <c r="BW102" s="1">
        <v>0</v>
      </c>
      <c r="BX102" s="1">
        <v>0</v>
      </c>
      <c r="BY102" s="1">
        <v>0</v>
      </c>
      <c r="BZ102" s="1" t="s">
        <v>175</v>
      </c>
      <c r="CA102" s="1">
        <v>42915</v>
      </c>
      <c r="CB102" s="1" t="s">
        <v>139</v>
      </c>
      <c r="CC102" s="1">
        <v>2019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0</v>
      </c>
      <c r="CK102" s="1">
        <v>0</v>
      </c>
      <c r="CL102" s="1">
        <v>0</v>
      </c>
      <c r="CM102" s="1">
        <v>0</v>
      </c>
      <c r="CN102" s="1">
        <v>0</v>
      </c>
      <c r="CO102" s="1">
        <v>2018</v>
      </c>
      <c r="CP102" s="5">
        <v>0</v>
      </c>
      <c r="CQ102" s="5">
        <v>0</v>
      </c>
      <c r="CR102" s="5">
        <v>0</v>
      </c>
      <c r="CS102" s="5">
        <v>0</v>
      </c>
      <c r="CT102" s="5">
        <v>8151</v>
      </c>
      <c r="CU102" s="5">
        <v>1615592</v>
      </c>
      <c r="CV102" s="5">
        <v>1615592</v>
      </c>
      <c r="CW102" s="5">
        <v>1607441</v>
      </c>
      <c r="CX102" s="5">
        <v>8151</v>
      </c>
      <c r="CY102" s="5">
        <v>0</v>
      </c>
      <c r="CZ102" s="5">
        <v>8151</v>
      </c>
      <c r="DA102" s="1">
        <v>0</v>
      </c>
      <c r="DB102" s="1">
        <v>0</v>
      </c>
      <c r="DE102" s="1">
        <v>0</v>
      </c>
      <c r="DF102" s="3">
        <v>4.0647578928400003</v>
      </c>
      <c r="DG102" s="4">
        <f t="shared" si="17"/>
        <v>5.5351025285146252E-2</v>
      </c>
      <c r="DH102" s="5">
        <f t="shared" si="18"/>
        <v>0.50505050505050497</v>
      </c>
      <c r="DI102" s="6">
        <f t="shared" si="19"/>
        <v>89424.673642479989</v>
      </c>
      <c r="DJ102" s="6">
        <f>IF(ISNUMBER(MATCH(B102,'Green Overlap'!A:A,0)),MAX(12,DH102*1.35),MAX(DH102*1.35,3.5))</f>
        <v>3.5</v>
      </c>
      <c r="DK102" s="7">
        <f t="shared" si="20"/>
        <v>619712.98834238644</v>
      </c>
      <c r="DL102">
        <f>COUNTIF('Impacted Properties'!A:A,Red_A_Coit_to_US_75!B102)</f>
        <v>0</v>
      </c>
      <c r="DM102" s="7">
        <f t="shared" si="16"/>
        <v>67000</v>
      </c>
      <c r="DN102" s="7">
        <f t="shared" si="21"/>
        <v>686800</v>
      </c>
    </row>
    <row r="103" spans="1:118" ht="28.8" x14ac:dyDescent="0.3">
      <c r="A103" s="1">
        <v>203618</v>
      </c>
      <c r="B103" s="1">
        <v>960543</v>
      </c>
      <c r="C103" s="1" t="s">
        <v>1267</v>
      </c>
      <c r="H103" s="1">
        <v>43231.768463499997</v>
      </c>
      <c r="I103" s="1">
        <v>861.89647435999996</v>
      </c>
      <c r="J103" s="1">
        <v>43583.2363281</v>
      </c>
      <c r="K103" s="1">
        <v>866.41525752999996</v>
      </c>
      <c r="P103" s="1" t="s">
        <v>1268</v>
      </c>
      <c r="Q103" s="1">
        <v>960543</v>
      </c>
      <c r="R103" s="1" t="s">
        <v>1267</v>
      </c>
      <c r="S103" s="1" t="s">
        <v>1269</v>
      </c>
      <c r="T103" s="1" t="s">
        <v>113</v>
      </c>
      <c r="U103" s="1">
        <v>100</v>
      </c>
      <c r="X103" s="1" t="s">
        <v>1270</v>
      </c>
      <c r="Z103" s="1" t="s">
        <v>115</v>
      </c>
      <c r="AA103" s="1" t="s">
        <v>116</v>
      </c>
      <c r="AB103" s="1" t="s">
        <v>1271</v>
      </c>
      <c r="AC103" s="1" t="s">
        <v>118</v>
      </c>
      <c r="AD103" s="1" t="s">
        <v>674</v>
      </c>
      <c r="AE103" s="1" t="s">
        <v>675</v>
      </c>
      <c r="AF103" s="1" t="s">
        <v>676</v>
      </c>
      <c r="AH103" s="1" t="s">
        <v>855</v>
      </c>
      <c r="AI103" s="1" t="s">
        <v>1272</v>
      </c>
      <c r="AL103" s="1">
        <v>0</v>
      </c>
      <c r="AM103" s="1">
        <v>0</v>
      </c>
      <c r="AN103" s="1" t="s">
        <v>890</v>
      </c>
      <c r="AP103" s="1" t="s">
        <v>309</v>
      </c>
      <c r="AR103" s="1" t="s">
        <v>115</v>
      </c>
      <c r="AS103" s="1" t="s">
        <v>116</v>
      </c>
      <c r="AT103" s="1" t="s">
        <v>127</v>
      </c>
      <c r="AU103" s="2" t="s">
        <v>1273</v>
      </c>
      <c r="AW103" s="1" t="s">
        <v>129</v>
      </c>
      <c r="AY103" s="1" t="s">
        <v>130</v>
      </c>
      <c r="AZ103" s="1" t="s">
        <v>131</v>
      </c>
      <c r="BC103" s="1" t="s">
        <v>192</v>
      </c>
      <c r="BE103" s="1" t="s">
        <v>681</v>
      </c>
      <c r="BF103" s="1">
        <v>1.026</v>
      </c>
      <c r="BG103" s="1">
        <v>0</v>
      </c>
      <c r="BH103" s="1">
        <v>44693</v>
      </c>
      <c r="BI103" s="1">
        <v>44692.56</v>
      </c>
      <c r="BJ103" s="1">
        <v>1893</v>
      </c>
      <c r="BK103" s="1" t="s">
        <v>674</v>
      </c>
      <c r="BL103" s="1" t="s">
        <v>174</v>
      </c>
      <c r="BM103" s="1" t="s">
        <v>682</v>
      </c>
      <c r="BO103" s="1" t="s">
        <v>135</v>
      </c>
      <c r="BP103" s="1" t="s">
        <v>113</v>
      </c>
      <c r="BQ103" s="1">
        <v>1980</v>
      </c>
      <c r="BR103" s="1">
        <v>1978</v>
      </c>
      <c r="BT103" s="1" t="s">
        <v>174</v>
      </c>
      <c r="BW103" s="1">
        <v>1</v>
      </c>
      <c r="BX103" s="1">
        <v>0</v>
      </c>
      <c r="BY103" s="1">
        <v>100</v>
      </c>
      <c r="BZ103" s="1" t="s">
        <v>175</v>
      </c>
      <c r="CB103" s="1" t="s">
        <v>139</v>
      </c>
      <c r="CC103" s="1">
        <v>2019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0</v>
      </c>
      <c r="CL103" s="1">
        <v>0</v>
      </c>
      <c r="CM103" s="1">
        <v>0</v>
      </c>
      <c r="CN103" s="1">
        <v>0</v>
      </c>
      <c r="CO103" s="1">
        <v>2018</v>
      </c>
      <c r="CP103" s="5">
        <v>112114</v>
      </c>
      <c r="CQ103" s="5">
        <v>0</v>
      </c>
      <c r="CR103" s="5">
        <v>76950</v>
      </c>
      <c r="CS103" s="5">
        <v>0</v>
      </c>
      <c r="CT103" s="5">
        <v>0</v>
      </c>
      <c r="CU103" s="5">
        <v>0</v>
      </c>
      <c r="CV103" s="5">
        <v>189064</v>
      </c>
      <c r="CW103" s="5">
        <v>0</v>
      </c>
      <c r="CX103" s="5">
        <v>189064</v>
      </c>
      <c r="CY103" s="5">
        <v>18938</v>
      </c>
      <c r="CZ103" s="5">
        <v>170126</v>
      </c>
      <c r="DA103" s="1">
        <v>0</v>
      </c>
      <c r="DB103" s="1">
        <v>0</v>
      </c>
      <c r="DE103" s="1">
        <v>0</v>
      </c>
      <c r="DF103" s="3">
        <v>1.00053747267</v>
      </c>
      <c r="DG103" s="4">
        <f t="shared" si="17"/>
        <v>0.97518272190058486</v>
      </c>
      <c r="DH103" s="5">
        <f t="shared" si="18"/>
        <v>1.7217630853994492</v>
      </c>
      <c r="DI103" s="6">
        <f t="shared" si="19"/>
        <v>75040.310450250006</v>
      </c>
      <c r="DJ103" s="6">
        <f>IF(ISNUMBER(MATCH(B103,'Green Overlap'!A:A,0)),MAX(12,DH103*1.35),MAX(DH103*1.35,3.5))</f>
        <v>3.5</v>
      </c>
      <c r="DK103" s="7">
        <f t="shared" si="20"/>
        <v>152541.94308326818</v>
      </c>
      <c r="DL103">
        <f>COUNTIF('Impacted Properties'!A:A,Red_A_Coit_to_US_75!B103)</f>
        <v>1</v>
      </c>
      <c r="DM103" s="7">
        <f t="shared" si="16"/>
        <v>67000</v>
      </c>
      <c r="DN103" s="7">
        <f t="shared" si="21"/>
        <v>0</v>
      </c>
    </row>
    <row r="104" spans="1:118" ht="28.8" x14ac:dyDescent="0.3">
      <c r="A104" s="1">
        <v>200056</v>
      </c>
      <c r="B104" s="1">
        <v>966020</v>
      </c>
      <c r="C104" s="1" t="s">
        <v>1274</v>
      </c>
      <c r="D104" s="1">
        <v>38725</v>
      </c>
      <c r="H104" s="1">
        <v>85939.443022000007</v>
      </c>
      <c r="I104" s="1">
        <v>1255.4105668499999</v>
      </c>
      <c r="J104" s="1">
        <v>86283.3554688</v>
      </c>
      <c r="K104" s="1">
        <v>1260.84203538</v>
      </c>
      <c r="P104" s="1" t="s">
        <v>1275</v>
      </c>
      <c r="Q104" s="1">
        <v>966020</v>
      </c>
      <c r="R104" s="1" t="s">
        <v>1274</v>
      </c>
      <c r="S104" s="1" t="s">
        <v>685</v>
      </c>
      <c r="T104" s="1" t="s">
        <v>113</v>
      </c>
      <c r="U104" s="1">
        <v>100</v>
      </c>
      <c r="X104" s="1" t="s">
        <v>911</v>
      </c>
      <c r="Z104" s="1" t="s">
        <v>687</v>
      </c>
      <c r="AA104" s="1" t="s">
        <v>116</v>
      </c>
      <c r="AB104" s="1" t="s">
        <v>912</v>
      </c>
      <c r="AC104" s="1" t="s">
        <v>118</v>
      </c>
      <c r="AD104" s="1" t="s">
        <v>401</v>
      </c>
      <c r="AE104" s="1" t="s">
        <v>402</v>
      </c>
      <c r="AF104" s="1" t="s">
        <v>403</v>
      </c>
      <c r="AG104" s="1" t="s">
        <v>394</v>
      </c>
      <c r="AH104" s="1" t="s">
        <v>1276</v>
      </c>
      <c r="AI104" s="1" t="s">
        <v>1277</v>
      </c>
      <c r="AL104" s="1">
        <v>0</v>
      </c>
      <c r="AM104" s="1">
        <v>0</v>
      </c>
      <c r="AR104" s="1" t="s">
        <v>115</v>
      </c>
      <c r="AS104" s="1" t="s">
        <v>116</v>
      </c>
      <c r="AT104" s="1" t="s">
        <v>127</v>
      </c>
      <c r="AU104" s="2" t="s">
        <v>226</v>
      </c>
      <c r="AV104" s="1" t="s">
        <v>208</v>
      </c>
      <c r="AW104" s="1" t="s">
        <v>168</v>
      </c>
      <c r="AZ104" s="1" t="s">
        <v>227</v>
      </c>
      <c r="BC104" s="1" t="s">
        <v>964</v>
      </c>
      <c r="BD104" s="1">
        <v>43080</v>
      </c>
      <c r="BE104" s="1" t="s">
        <v>441</v>
      </c>
      <c r="BF104" s="1">
        <v>1.9690000000000001</v>
      </c>
      <c r="BG104" s="1">
        <v>0</v>
      </c>
      <c r="BH104" s="1">
        <v>85769.64</v>
      </c>
      <c r="BI104" s="1">
        <v>85769.64</v>
      </c>
      <c r="BJ104" s="1">
        <v>0</v>
      </c>
      <c r="BK104" s="1" t="s">
        <v>409</v>
      </c>
      <c r="BL104" s="1" t="s">
        <v>231</v>
      </c>
      <c r="BO104" s="1" t="s">
        <v>135</v>
      </c>
      <c r="BP104" s="1" t="s">
        <v>173</v>
      </c>
      <c r="BQ104" s="1">
        <v>0</v>
      </c>
      <c r="BR104" s="1">
        <v>0</v>
      </c>
      <c r="BT104" s="1" t="s">
        <v>231</v>
      </c>
      <c r="BW104" s="1">
        <v>0</v>
      </c>
      <c r="BX104" s="1">
        <v>0</v>
      </c>
      <c r="BY104" s="1">
        <v>0</v>
      </c>
      <c r="BZ104" s="1" t="s">
        <v>175</v>
      </c>
      <c r="CB104" s="1" t="s">
        <v>139</v>
      </c>
      <c r="CC104" s="1">
        <v>2019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0</v>
      </c>
      <c r="CK104" s="1">
        <v>0</v>
      </c>
      <c r="CL104" s="1">
        <v>0</v>
      </c>
      <c r="CM104" s="1">
        <v>0</v>
      </c>
      <c r="CN104" s="1">
        <v>0</v>
      </c>
      <c r="CO104" s="1">
        <v>2018</v>
      </c>
      <c r="CP104" s="5">
        <v>0</v>
      </c>
      <c r="CQ104" s="5">
        <v>0</v>
      </c>
      <c r="CR104" s="5">
        <v>0</v>
      </c>
      <c r="CS104" s="5">
        <v>943466</v>
      </c>
      <c r="CT104" s="5">
        <v>0</v>
      </c>
      <c r="CU104" s="5">
        <v>0</v>
      </c>
      <c r="CV104" s="5">
        <v>943466</v>
      </c>
      <c r="CW104" s="5">
        <v>0</v>
      </c>
      <c r="CX104" s="5">
        <v>943466</v>
      </c>
      <c r="CY104" s="5">
        <v>0</v>
      </c>
      <c r="CZ104" s="5">
        <v>943466</v>
      </c>
      <c r="DA104" s="1">
        <v>0</v>
      </c>
      <c r="DB104" s="1">
        <v>0</v>
      </c>
      <c r="DE104" s="1">
        <v>0</v>
      </c>
      <c r="DF104" s="3">
        <v>1.11588000316</v>
      </c>
      <c r="DG104" s="4">
        <f t="shared" si="17"/>
        <v>0.56672422710005077</v>
      </c>
      <c r="DH104" s="5">
        <f t="shared" si="18"/>
        <v>10.999999533634512</v>
      </c>
      <c r="DI104" s="6">
        <f t="shared" si="19"/>
        <v>534685.0396451765</v>
      </c>
      <c r="DJ104" s="6">
        <f>IF(ISNUMBER(MATCH(B104,'Green Overlap'!A:A,0)),MAX(12,DH104*1.35),MAX(DH104*1.35,3.5))</f>
        <v>14.849999370406591</v>
      </c>
      <c r="DK104" s="7">
        <f t="shared" si="20"/>
        <v>721824.80352098832</v>
      </c>
      <c r="DL104">
        <f>COUNTIF('Impacted Properties'!A:A,Red_A_Coit_to_US_75!B104)</f>
        <v>0</v>
      </c>
      <c r="DM104" s="7">
        <f t="shared" si="16"/>
        <v>67000</v>
      </c>
      <c r="DN104" s="7">
        <f t="shared" si="21"/>
        <v>788900</v>
      </c>
    </row>
    <row r="105" spans="1:118" x14ac:dyDescent="0.3">
      <c r="A105" s="1">
        <v>198046</v>
      </c>
      <c r="B105" s="1">
        <v>973441</v>
      </c>
      <c r="C105" s="1" t="s">
        <v>1278</v>
      </c>
      <c r="H105" s="1">
        <v>144617.88199600001</v>
      </c>
      <c r="I105" s="1">
        <v>1688.8588085599999</v>
      </c>
      <c r="J105" s="1">
        <v>144617.886719</v>
      </c>
      <c r="K105" s="1">
        <v>1688.8588085599999</v>
      </c>
      <c r="P105" s="1" t="s">
        <v>1279</v>
      </c>
      <c r="Q105" s="1">
        <v>973441</v>
      </c>
      <c r="R105" s="1" t="s">
        <v>1278</v>
      </c>
      <c r="S105" s="1" t="s">
        <v>601</v>
      </c>
      <c r="T105" s="1" t="s">
        <v>113</v>
      </c>
      <c r="U105" s="1">
        <v>100</v>
      </c>
      <c r="X105" s="1" t="s">
        <v>602</v>
      </c>
      <c r="Z105" s="1" t="s">
        <v>219</v>
      </c>
      <c r="AA105" s="1" t="s">
        <v>116</v>
      </c>
      <c r="AB105" s="1" t="s">
        <v>603</v>
      </c>
      <c r="AC105" s="1" t="s">
        <v>118</v>
      </c>
      <c r="AD105" s="1" t="s">
        <v>604</v>
      </c>
      <c r="AE105" s="1" t="s">
        <v>605</v>
      </c>
      <c r="AF105" s="1" t="s">
        <v>606</v>
      </c>
      <c r="AH105" s="1" t="s">
        <v>416</v>
      </c>
      <c r="AI105" s="1" t="s">
        <v>1280</v>
      </c>
      <c r="AL105" s="1">
        <v>0</v>
      </c>
      <c r="AM105" s="1">
        <v>0</v>
      </c>
      <c r="AV105" s="1" t="s">
        <v>208</v>
      </c>
      <c r="AW105" s="1" t="s">
        <v>129</v>
      </c>
      <c r="AZ105" s="1" t="s">
        <v>209</v>
      </c>
      <c r="BA105" s="1" t="s">
        <v>608</v>
      </c>
      <c r="BB105" s="1" t="s">
        <v>609</v>
      </c>
      <c r="BC105" s="1" t="s">
        <v>192</v>
      </c>
      <c r="BD105" s="1">
        <v>36826</v>
      </c>
      <c r="BE105" s="1" t="s">
        <v>255</v>
      </c>
      <c r="BF105" s="1">
        <v>2.6636000000000002</v>
      </c>
      <c r="BG105" s="1">
        <v>0</v>
      </c>
      <c r="BH105" s="1">
        <v>116026.42</v>
      </c>
      <c r="BI105" s="1">
        <v>116026.42</v>
      </c>
      <c r="BJ105" s="1">
        <v>0</v>
      </c>
      <c r="BK105" s="1" t="s">
        <v>604</v>
      </c>
      <c r="BL105" s="1" t="s">
        <v>610</v>
      </c>
      <c r="BO105" s="1" t="s">
        <v>135</v>
      </c>
      <c r="BP105" s="1" t="s">
        <v>113</v>
      </c>
      <c r="BQ105" s="1">
        <v>0</v>
      </c>
      <c r="BR105" s="1">
        <v>0</v>
      </c>
      <c r="BT105" s="1" t="s">
        <v>610</v>
      </c>
      <c r="BW105" s="1">
        <v>0</v>
      </c>
      <c r="BX105" s="1">
        <v>0</v>
      </c>
      <c r="BY105" s="1">
        <v>0</v>
      </c>
      <c r="BZ105" s="1" t="s">
        <v>175</v>
      </c>
      <c r="CB105" s="1" t="s">
        <v>139</v>
      </c>
      <c r="CC105" s="1">
        <v>2019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  <c r="CL105" s="1">
        <v>0</v>
      </c>
      <c r="CM105" s="1">
        <v>0</v>
      </c>
      <c r="CN105" s="1">
        <v>0</v>
      </c>
      <c r="CO105" s="1">
        <v>2018</v>
      </c>
      <c r="CP105" s="5">
        <v>0</v>
      </c>
      <c r="CQ105" s="5">
        <v>0</v>
      </c>
      <c r="CR105" s="5">
        <v>0</v>
      </c>
      <c r="CS105" s="5">
        <v>411894</v>
      </c>
      <c r="CT105" s="5">
        <v>0</v>
      </c>
      <c r="CU105" s="5">
        <v>0</v>
      </c>
      <c r="CV105" s="5">
        <v>411894</v>
      </c>
      <c r="CW105" s="5">
        <v>0</v>
      </c>
      <c r="CX105" s="5">
        <v>411894</v>
      </c>
      <c r="CY105" s="5">
        <v>0</v>
      </c>
      <c r="CZ105" s="5">
        <v>411894</v>
      </c>
      <c r="DA105" s="1">
        <v>0</v>
      </c>
      <c r="DB105" s="1">
        <v>0</v>
      </c>
      <c r="DE105" s="1">
        <v>0</v>
      </c>
      <c r="DF105" s="3">
        <v>1.5180489780399999</v>
      </c>
      <c r="DG105" s="4">
        <f t="shared" si="17"/>
        <v>0.56992375946290852</v>
      </c>
      <c r="DH105" s="5">
        <f t="shared" si="18"/>
        <v>3.5500018013138734</v>
      </c>
      <c r="DI105" s="6">
        <f t="shared" si="19"/>
        <v>234748.17698021527</v>
      </c>
      <c r="DJ105" s="6">
        <f>IF(ISNUMBER(MATCH(B105,'Green Overlap'!A:A,0)),MAX(12,DH105*1.35),MAX(DH105*1.35,3.5))</f>
        <v>12</v>
      </c>
      <c r="DK105" s="7">
        <f t="shared" si="20"/>
        <v>793514.56180106883</v>
      </c>
      <c r="DL105">
        <f>COUNTIF('Impacted Properties'!A:A,Red_A_Coit_to_US_75!B105)</f>
        <v>0</v>
      </c>
      <c r="DM105" s="7">
        <f t="shared" si="16"/>
        <v>67000</v>
      </c>
      <c r="DN105" s="7">
        <f t="shared" si="21"/>
        <v>860600</v>
      </c>
    </row>
    <row r="106" spans="1:118" ht="28.8" x14ac:dyDescent="0.3">
      <c r="A106" s="1">
        <v>198402</v>
      </c>
      <c r="B106" s="1">
        <v>2120709</v>
      </c>
      <c r="C106" s="1" t="s">
        <v>1281</v>
      </c>
      <c r="H106" s="1">
        <v>1217866.88937</v>
      </c>
      <c r="I106" s="1">
        <v>4794.8510044499999</v>
      </c>
      <c r="J106" s="1">
        <v>1211612.4765600001</v>
      </c>
      <c r="K106" s="1">
        <v>4780.0867765900002</v>
      </c>
      <c r="P106" s="1" t="s">
        <v>1282</v>
      </c>
      <c r="Q106" s="1">
        <v>2120709</v>
      </c>
      <c r="R106" s="1" t="s">
        <v>1281</v>
      </c>
      <c r="S106" s="1" t="s">
        <v>1283</v>
      </c>
      <c r="T106" s="1" t="s">
        <v>113</v>
      </c>
      <c r="U106" s="1">
        <v>100</v>
      </c>
      <c r="X106" s="1" t="s">
        <v>1284</v>
      </c>
      <c r="Z106" s="1" t="s">
        <v>414</v>
      </c>
      <c r="AA106" s="1" t="s">
        <v>116</v>
      </c>
      <c r="AB106" s="1" t="s">
        <v>1285</v>
      </c>
      <c r="AC106" s="1" t="s">
        <v>118</v>
      </c>
      <c r="AD106" s="1" t="s">
        <v>145</v>
      </c>
      <c r="AE106" s="1" t="s">
        <v>146</v>
      </c>
      <c r="AF106" s="1" t="s">
        <v>147</v>
      </c>
      <c r="AH106" s="1" t="s">
        <v>394</v>
      </c>
      <c r="AI106" s="1" t="s">
        <v>1286</v>
      </c>
      <c r="AL106" s="1">
        <v>0</v>
      </c>
      <c r="AM106" s="1">
        <v>0</v>
      </c>
      <c r="AN106" s="1" t="s">
        <v>1287</v>
      </c>
      <c r="AP106" s="1" t="s">
        <v>309</v>
      </c>
      <c r="AR106" s="1" t="s">
        <v>115</v>
      </c>
      <c r="AS106" s="1" t="s">
        <v>116</v>
      </c>
      <c r="AT106" s="1" t="s">
        <v>127</v>
      </c>
      <c r="AU106" s="2" t="s">
        <v>1288</v>
      </c>
      <c r="AV106" s="1" t="s">
        <v>208</v>
      </c>
      <c r="AW106" s="1" t="s">
        <v>129</v>
      </c>
      <c r="AZ106" s="1" t="s">
        <v>209</v>
      </c>
      <c r="BC106" s="1" t="s">
        <v>1289</v>
      </c>
      <c r="BD106" s="1">
        <v>39020</v>
      </c>
      <c r="BE106" s="1" t="s">
        <v>441</v>
      </c>
      <c r="BF106" s="1">
        <v>29.41</v>
      </c>
      <c r="BG106" s="1">
        <v>0</v>
      </c>
      <c r="BH106" s="1">
        <v>1281099.6000000001</v>
      </c>
      <c r="BI106" s="1">
        <v>1281099.6000000001</v>
      </c>
      <c r="BJ106" s="1">
        <v>0</v>
      </c>
      <c r="BK106" s="1" t="s">
        <v>1290</v>
      </c>
      <c r="BL106" s="1" t="s">
        <v>214</v>
      </c>
      <c r="BO106" s="1" t="s">
        <v>135</v>
      </c>
      <c r="BP106" s="1" t="s">
        <v>113</v>
      </c>
      <c r="BQ106" s="1">
        <v>0</v>
      </c>
      <c r="BR106" s="1">
        <v>0</v>
      </c>
      <c r="BT106" s="1" t="s">
        <v>155</v>
      </c>
      <c r="BW106" s="1">
        <v>0</v>
      </c>
      <c r="BX106" s="1">
        <v>0</v>
      </c>
      <c r="BY106" s="1">
        <v>0</v>
      </c>
      <c r="BZ106" s="1" t="s">
        <v>175</v>
      </c>
      <c r="CA106" s="1">
        <v>36970</v>
      </c>
      <c r="CB106" s="1" t="s">
        <v>139</v>
      </c>
      <c r="CC106" s="1">
        <v>2019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0</v>
      </c>
      <c r="CM106" s="1">
        <v>0</v>
      </c>
      <c r="CN106" s="1">
        <v>0</v>
      </c>
      <c r="CO106" s="1">
        <v>2018</v>
      </c>
      <c r="CP106" s="5">
        <v>16254</v>
      </c>
      <c r="CQ106" s="5">
        <v>0</v>
      </c>
      <c r="CR106" s="5">
        <v>60000</v>
      </c>
      <c r="CS106" s="5">
        <v>0</v>
      </c>
      <c r="CT106" s="5">
        <v>3921</v>
      </c>
      <c r="CU106" s="5">
        <v>1704600</v>
      </c>
      <c r="CV106" s="5">
        <v>1780854</v>
      </c>
      <c r="CW106" s="5">
        <v>1700679</v>
      </c>
      <c r="CX106" s="5">
        <v>80175</v>
      </c>
      <c r="CY106" s="5">
        <v>0</v>
      </c>
      <c r="CZ106" s="5">
        <v>80175</v>
      </c>
      <c r="DA106" s="1">
        <v>0</v>
      </c>
      <c r="DB106" s="1">
        <v>0</v>
      </c>
      <c r="DE106" s="1">
        <v>0</v>
      </c>
      <c r="DF106" s="3">
        <v>10.5960766042</v>
      </c>
      <c r="DG106" s="4">
        <f t="shared" si="17"/>
        <v>0.36028822183611015</v>
      </c>
      <c r="DH106" s="5">
        <f t="shared" si="18"/>
        <v>1.3774104683195592</v>
      </c>
      <c r="DI106" s="6">
        <f t="shared" si="19"/>
        <v>635764.59625199996</v>
      </c>
      <c r="DJ106" s="6">
        <f>IF(ISNUMBER(MATCH(B106,'Green Overlap'!A:A,0)),MAX(12,DH106*1.35),MAX(DH106*1.35,3.5))</f>
        <v>3.5</v>
      </c>
      <c r="DK106" s="7">
        <f t="shared" si="20"/>
        <v>1615477.8390763323</v>
      </c>
      <c r="DL106">
        <f>COUNTIF('Impacted Properties'!A:A,Red_A_Coit_to_US_75!B106)</f>
        <v>1</v>
      </c>
      <c r="DM106" s="7">
        <f t="shared" si="16"/>
        <v>67000</v>
      </c>
      <c r="DN106" s="7">
        <f t="shared" si="21"/>
        <v>0</v>
      </c>
    </row>
    <row r="107" spans="1:118" ht="28.8" x14ac:dyDescent="0.3">
      <c r="A107" s="1">
        <v>203165</v>
      </c>
      <c r="B107" s="1">
        <v>2631374</v>
      </c>
      <c r="C107" s="1" t="s">
        <v>1291</v>
      </c>
      <c r="H107" s="1">
        <v>55656.354742299998</v>
      </c>
      <c r="I107" s="1">
        <v>1199.5076096499999</v>
      </c>
      <c r="J107" s="1">
        <v>55656.2207031</v>
      </c>
      <c r="K107" s="1">
        <v>1199.50759496</v>
      </c>
      <c r="N107" s="1" t="s">
        <v>302</v>
      </c>
      <c r="O107" s="1">
        <v>43343</v>
      </c>
      <c r="P107" s="1" t="s">
        <v>1292</v>
      </c>
      <c r="Q107" s="1">
        <v>2631374</v>
      </c>
      <c r="R107" s="1" t="s">
        <v>1291</v>
      </c>
      <c r="S107" s="1" t="s">
        <v>1293</v>
      </c>
      <c r="T107" s="1" t="s">
        <v>113</v>
      </c>
      <c r="U107" s="1">
        <v>100</v>
      </c>
      <c r="X107" s="1" t="s">
        <v>1294</v>
      </c>
      <c r="Z107" s="1" t="s">
        <v>115</v>
      </c>
      <c r="AA107" s="1" t="s">
        <v>116</v>
      </c>
      <c r="AB107" s="1" t="s">
        <v>1295</v>
      </c>
      <c r="AC107" s="1" t="s">
        <v>118</v>
      </c>
      <c r="AD107" s="1" t="s">
        <v>1296</v>
      </c>
      <c r="AE107" s="1" t="s">
        <v>1297</v>
      </c>
      <c r="AF107" s="1" t="s">
        <v>1298</v>
      </c>
      <c r="AG107" s="1" t="s">
        <v>242</v>
      </c>
      <c r="AH107" s="1" t="s">
        <v>394</v>
      </c>
      <c r="AI107" s="1" t="s">
        <v>1299</v>
      </c>
      <c r="AL107" s="1">
        <v>0</v>
      </c>
      <c r="AM107" s="1">
        <v>0</v>
      </c>
      <c r="AN107" s="1" t="s">
        <v>1300</v>
      </c>
      <c r="AO107" s="1" t="s">
        <v>265</v>
      </c>
      <c r="AP107" s="1" t="s">
        <v>248</v>
      </c>
      <c r="AQ107" s="1" t="s">
        <v>249</v>
      </c>
      <c r="AR107" s="1" t="s">
        <v>115</v>
      </c>
      <c r="AS107" s="1" t="s">
        <v>116</v>
      </c>
      <c r="AT107" s="1" t="s">
        <v>127</v>
      </c>
      <c r="AU107" s="2" t="s">
        <v>1301</v>
      </c>
      <c r="AV107" s="1" t="s">
        <v>208</v>
      </c>
      <c r="AW107" s="1" t="s">
        <v>129</v>
      </c>
      <c r="AZ107" s="1" t="s">
        <v>209</v>
      </c>
      <c r="BA107" s="1" t="s">
        <v>1302</v>
      </c>
      <c r="BB107" s="1" t="s">
        <v>1303</v>
      </c>
      <c r="BC107" s="1" t="s">
        <v>192</v>
      </c>
      <c r="BD107" s="1">
        <v>35164</v>
      </c>
      <c r="BE107" s="1" t="s">
        <v>193</v>
      </c>
      <c r="BF107" s="1">
        <v>1.2741</v>
      </c>
      <c r="BG107" s="1">
        <v>0</v>
      </c>
      <c r="BH107" s="1">
        <v>55499.8</v>
      </c>
      <c r="BI107" s="1">
        <v>55499.8</v>
      </c>
      <c r="BJ107" s="1">
        <v>0</v>
      </c>
      <c r="BK107" s="1" t="s">
        <v>1304</v>
      </c>
      <c r="BL107" s="1" t="s">
        <v>610</v>
      </c>
      <c r="BO107" s="1" t="s">
        <v>135</v>
      </c>
      <c r="BP107" s="1" t="s">
        <v>113</v>
      </c>
      <c r="BQ107" s="1">
        <v>0</v>
      </c>
      <c r="BR107" s="1">
        <v>0</v>
      </c>
      <c r="BT107" s="1" t="s">
        <v>610</v>
      </c>
      <c r="BW107" s="1">
        <v>0</v>
      </c>
      <c r="BX107" s="1">
        <v>0</v>
      </c>
      <c r="BY107" s="1">
        <v>0</v>
      </c>
      <c r="BZ107" s="1" t="s">
        <v>175</v>
      </c>
      <c r="CA107" s="1">
        <v>39378</v>
      </c>
      <c r="CB107" s="1" t="s">
        <v>139</v>
      </c>
      <c r="CC107" s="1">
        <v>2019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  <c r="CL107" s="1">
        <v>0</v>
      </c>
      <c r="CM107" s="1">
        <v>0</v>
      </c>
      <c r="CN107" s="1">
        <v>0</v>
      </c>
      <c r="CO107" s="1">
        <v>2018</v>
      </c>
      <c r="CP107" s="5">
        <v>33840</v>
      </c>
      <c r="CQ107" s="5">
        <v>0</v>
      </c>
      <c r="CR107" s="5">
        <v>0</v>
      </c>
      <c r="CS107" s="5">
        <v>554998</v>
      </c>
      <c r="CT107" s="5">
        <v>0</v>
      </c>
      <c r="CU107" s="5">
        <v>0</v>
      </c>
      <c r="CV107" s="5">
        <v>588838</v>
      </c>
      <c r="CW107" s="5">
        <v>0</v>
      </c>
      <c r="CX107" s="5">
        <v>588838</v>
      </c>
      <c r="CY107" s="5">
        <v>0</v>
      </c>
      <c r="CZ107" s="5">
        <v>588838</v>
      </c>
      <c r="DA107" s="1">
        <v>0</v>
      </c>
      <c r="DB107" s="1">
        <v>0</v>
      </c>
      <c r="DE107" s="1">
        <v>0</v>
      </c>
      <c r="DF107" s="3">
        <v>0.15644652741199999</v>
      </c>
      <c r="DG107" s="4">
        <f t="shared" si="17"/>
        <v>0.12278982508165288</v>
      </c>
      <c r="DH107" s="5">
        <f t="shared" si="18"/>
        <v>10</v>
      </c>
      <c r="DI107" s="6">
        <f t="shared" si="19"/>
        <v>68148.107340667193</v>
      </c>
      <c r="DJ107" s="6">
        <f>IF(ISNUMBER(MATCH(B107,'Green Overlap'!A:A,0)),MAX(12,DH107*1.35),MAX(DH107*1.35,3.5))</f>
        <v>13.5</v>
      </c>
      <c r="DK107" s="7">
        <f t="shared" si="20"/>
        <v>91999.944909900718</v>
      </c>
      <c r="DL107">
        <f>COUNTIF('Impacted Properties'!A:A,Red_A_Coit_to_US_75!B107)</f>
        <v>0</v>
      </c>
      <c r="DM107" s="7">
        <f t="shared" si="16"/>
        <v>67000</v>
      </c>
      <c r="DN107" s="7">
        <f t="shared" si="21"/>
        <v>159000</v>
      </c>
    </row>
    <row r="108" spans="1:118" ht="28.8" x14ac:dyDescent="0.3">
      <c r="A108" s="1">
        <v>193503</v>
      </c>
      <c r="B108" s="1">
        <v>2645946</v>
      </c>
      <c r="C108" s="1" t="s">
        <v>1305</v>
      </c>
      <c r="H108" s="1">
        <v>49528.283220700003</v>
      </c>
      <c r="I108" s="1">
        <v>900.29031121000003</v>
      </c>
      <c r="J108" s="1">
        <v>46863.0078125</v>
      </c>
      <c r="K108" s="1">
        <v>878.29451085000005</v>
      </c>
      <c r="P108" s="1" t="s">
        <v>1306</v>
      </c>
      <c r="Q108" s="1">
        <v>2645946</v>
      </c>
      <c r="R108" s="1" t="s">
        <v>1305</v>
      </c>
      <c r="S108" s="1" t="s">
        <v>1307</v>
      </c>
      <c r="T108" s="1" t="s">
        <v>113</v>
      </c>
      <c r="U108" s="1">
        <v>100</v>
      </c>
      <c r="X108" s="1" t="s">
        <v>1308</v>
      </c>
      <c r="Z108" s="1" t="s">
        <v>399</v>
      </c>
      <c r="AA108" s="1" t="s">
        <v>116</v>
      </c>
      <c r="AB108" s="1" t="s">
        <v>1309</v>
      </c>
      <c r="AC108" s="1" t="s">
        <v>118</v>
      </c>
      <c r="AD108" s="1" t="s">
        <v>239</v>
      </c>
      <c r="AE108" s="1" t="s">
        <v>1310</v>
      </c>
      <c r="AF108" s="1" t="s">
        <v>241</v>
      </c>
      <c r="AG108" s="1" t="s">
        <v>242</v>
      </c>
      <c r="AH108" s="1" t="s">
        <v>282</v>
      </c>
      <c r="AI108" s="1" t="s">
        <v>1311</v>
      </c>
      <c r="AJ108" s="1" t="s">
        <v>245</v>
      </c>
      <c r="AL108" s="1">
        <v>0</v>
      </c>
      <c r="AM108" s="1">
        <v>0</v>
      </c>
      <c r="AP108" s="1" t="s">
        <v>530</v>
      </c>
      <c r="AR108" s="1" t="s">
        <v>180</v>
      </c>
      <c r="AS108" s="1" t="s">
        <v>116</v>
      </c>
      <c r="AT108" s="1" t="s">
        <v>250</v>
      </c>
      <c r="AU108" s="2" t="s">
        <v>1083</v>
      </c>
      <c r="AV108" s="1" t="s">
        <v>252</v>
      </c>
      <c r="AW108" s="1" t="s">
        <v>129</v>
      </c>
      <c r="AZ108" s="1" t="s">
        <v>253</v>
      </c>
      <c r="BD108" s="1">
        <v>42002</v>
      </c>
      <c r="BE108" s="1" t="s">
        <v>1085</v>
      </c>
      <c r="BF108" s="1">
        <v>1.1211</v>
      </c>
      <c r="BG108" s="1">
        <v>0</v>
      </c>
      <c r="BH108" s="1">
        <v>48835.12</v>
      </c>
      <c r="BI108" s="1">
        <v>48835.12</v>
      </c>
      <c r="BJ108" s="1">
        <v>0</v>
      </c>
      <c r="BL108" s="1" t="s">
        <v>231</v>
      </c>
      <c r="BO108" s="1" t="s">
        <v>135</v>
      </c>
      <c r="BP108" s="1" t="s">
        <v>173</v>
      </c>
      <c r="BQ108" s="1">
        <v>0</v>
      </c>
      <c r="BR108" s="1">
        <v>0</v>
      </c>
      <c r="BT108" s="1" t="s">
        <v>231</v>
      </c>
      <c r="BW108" s="1">
        <v>0</v>
      </c>
      <c r="BX108" s="1">
        <v>0</v>
      </c>
      <c r="BY108" s="1">
        <v>0</v>
      </c>
      <c r="BZ108" s="1" t="s">
        <v>175</v>
      </c>
      <c r="CA108" s="1">
        <v>39678</v>
      </c>
      <c r="CB108" s="1" t="s">
        <v>139</v>
      </c>
      <c r="CC108" s="1">
        <v>2019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  <c r="CL108" s="1">
        <v>0</v>
      </c>
      <c r="CM108" s="1">
        <v>0</v>
      </c>
      <c r="CN108" s="1">
        <v>0</v>
      </c>
      <c r="CO108" s="1">
        <v>2018</v>
      </c>
      <c r="CP108" s="5">
        <v>0</v>
      </c>
      <c r="CQ108" s="5">
        <v>0</v>
      </c>
      <c r="CR108" s="5">
        <v>0</v>
      </c>
      <c r="CS108" s="5">
        <v>1074373</v>
      </c>
      <c r="CT108" s="5">
        <v>0</v>
      </c>
      <c r="CU108" s="5">
        <v>0</v>
      </c>
      <c r="CV108" s="5">
        <v>1074373</v>
      </c>
      <c r="CW108" s="5">
        <v>0</v>
      </c>
      <c r="CX108" s="5">
        <v>1074373</v>
      </c>
      <c r="CY108" s="5">
        <v>0</v>
      </c>
      <c r="CZ108" s="5">
        <v>1074373</v>
      </c>
      <c r="DA108" s="1">
        <v>0</v>
      </c>
      <c r="DB108" s="1">
        <v>0</v>
      </c>
      <c r="DE108" s="1">
        <v>0</v>
      </c>
      <c r="DF108" s="3">
        <v>0.633039098558</v>
      </c>
      <c r="DG108" s="4">
        <f t="shared" si="17"/>
        <v>0.56465885889471512</v>
      </c>
      <c r="DH108" s="5">
        <f t="shared" si="18"/>
        <v>22.000007371743941</v>
      </c>
      <c r="DI108" s="6">
        <f t="shared" si="19"/>
        <v>606654.23220729176</v>
      </c>
      <c r="DJ108" s="6">
        <f>IF(ISNUMBER(MATCH(B108,'Green Overlap'!A:A,0)),MAX(12,DH108*1.35),MAX(DH108*1.35,3.5))</f>
        <v>29.700009951854323</v>
      </c>
      <c r="DK108" s="7">
        <f t="shared" si="20"/>
        <v>818983.21347984392</v>
      </c>
      <c r="DL108">
        <f>COUNTIF('Impacted Properties'!A:A,Red_A_Coit_to_US_75!B108)</f>
        <v>0</v>
      </c>
      <c r="DM108" s="7">
        <f t="shared" si="16"/>
        <v>67000</v>
      </c>
      <c r="DN108" s="7">
        <f t="shared" si="21"/>
        <v>886000</v>
      </c>
    </row>
    <row r="109" spans="1:118" ht="28.8" x14ac:dyDescent="0.3">
      <c r="A109" s="1">
        <v>194276</v>
      </c>
      <c r="B109" s="1">
        <v>2759050</v>
      </c>
      <c r="C109" s="1" t="s">
        <v>1312</v>
      </c>
      <c r="H109" s="1">
        <v>0</v>
      </c>
      <c r="I109" s="1">
        <v>0</v>
      </c>
      <c r="J109" s="1">
        <v>14667.1425781</v>
      </c>
      <c r="K109" s="1">
        <v>959.56941049</v>
      </c>
      <c r="P109" s="1" t="s">
        <v>1313</v>
      </c>
      <c r="Q109" s="1">
        <v>2759050</v>
      </c>
      <c r="R109" s="1" t="s">
        <v>1312</v>
      </c>
      <c r="S109" s="1" t="s">
        <v>1132</v>
      </c>
      <c r="T109" s="1" t="s">
        <v>113</v>
      </c>
      <c r="U109" s="1">
        <v>100</v>
      </c>
      <c r="X109" s="1" t="s">
        <v>1133</v>
      </c>
      <c r="Z109" s="1" t="s">
        <v>115</v>
      </c>
      <c r="AA109" s="1" t="s">
        <v>116</v>
      </c>
      <c r="AB109" s="1" t="s">
        <v>1134</v>
      </c>
      <c r="AC109" s="1" t="s">
        <v>118</v>
      </c>
      <c r="AD109" s="1" t="s">
        <v>1135</v>
      </c>
      <c r="AE109" s="1" t="s">
        <v>1136</v>
      </c>
      <c r="AF109" s="1" t="s">
        <v>1137</v>
      </c>
      <c r="AH109" s="1" t="s">
        <v>1314</v>
      </c>
      <c r="AI109" s="1" t="s">
        <v>1315</v>
      </c>
      <c r="AJ109" s="1" t="s">
        <v>1316</v>
      </c>
      <c r="AL109" s="1">
        <v>0</v>
      </c>
      <c r="AM109" s="1">
        <v>0</v>
      </c>
      <c r="AP109" s="1" t="s">
        <v>186</v>
      </c>
      <c r="AQ109" s="1" t="s">
        <v>187</v>
      </c>
      <c r="AR109" s="1" t="s">
        <v>115</v>
      </c>
      <c r="AS109" s="1" t="s">
        <v>116</v>
      </c>
      <c r="AT109" s="1" t="s">
        <v>127</v>
      </c>
      <c r="AU109" s="2" t="s">
        <v>269</v>
      </c>
      <c r="AW109" s="1" t="s">
        <v>129</v>
      </c>
      <c r="AY109" s="1" t="s">
        <v>169</v>
      </c>
      <c r="AZ109" s="1" t="s">
        <v>131</v>
      </c>
      <c r="BA109" s="1" t="s">
        <v>1143</v>
      </c>
      <c r="BB109" s="1" t="s">
        <v>1144</v>
      </c>
      <c r="BC109" s="1" t="s">
        <v>1145</v>
      </c>
      <c r="BD109" s="1">
        <v>42880</v>
      </c>
      <c r="BE109" s="1" t="s">
        <v>372</v>
      </c>
      <c r="BF109" s="1">
        <v>0.3367</v>
      </c>
      <c r="BG109" s="1">
        <v>0</v>
      </c>
      <c r="BH109" s="1">
        <v>14666.65</v>
      </c>
      <c r="BI109" s="1">
        <v>14666.65</v>
      </c>
      <c r="BJ109" s="1">
        <v>0</v>
      </c>
      <c r="BK109" s="1" t="s">
        <v>230</v>
      </c>
      <c r="BL109" s="1" t="s">
        <v>1146</v>
      </c>
      <c r="BO109" s="1" t="s">
        <v>135</v>
      </c>
      <c r="BP109" s="1" t="s">
        <v>173</v>
      </c>
      <c r="BQ109" s="1">
        <v>0</v>
      </c>
      <c r="BR109" s="1">
        <v>0</v>
      </c>
      <c r="BT109" s="1" t="s">
        <v>194</v>
      </c>
      <c r="BW109" s="1">
        <v>0</v>
      </c>
      <c r="BX109" s="1">
        <v>0</v>
      </c>
      <c r="BY109" s="1">
        <v>0</v>
      </c>
      <c r="BZ109" s="1" t="s">
        <v>175</v>
      </c>
      <c r="CA109" s="1">
        <v>42902</v>
      </c>
      <c r="CB109" s="1" t="s">
        <v>139</v>
      </c>
      <c r="CC109" s="1">
        <v>2019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0</v>
      </c>
      <c r="CM109" s="1">
        <v>0</v>
      </c>
      <c r="CN109" s="1">
        <v>0</v>
      </c>
      <c r="CO109" s="1">
        <v>2018</v>
      </c>
      <c r="CP109" s="5">
        <v>0</v>
      </c>
      <c r="CQ109" s="5">
        <v>0</v>
      </c>
      <c r="CR109" s="5">
        <v>0</v>
      </c>
      <c r="CS109" s="5">
        <v>85000</v>
      </c>
      <c r="CT109" s="5">
        <v>0</v>
      </c>
      <c r="CU109" s="5">
        <v>0</v>
      </c>
      <c r="CV109" s="5">
        <v>85000</v>
      </c>
      <c r="CW109" s="5">
        <v>0</v>
      </c>
      <c r="CX109" s="5">
        <v>85000</v>
      </c>
      <c r="CY109" s="5">
        <v>0</v>
      </c>
      <c r="CZ109" s="5">
        <v>85000</v>
      </c>
      <c r="DA109" s="1">
        <v>2018</v>
      </c>
      <c r="DB109" s="1">
        <v>2718024</v>
      </c>
      <c r="DD109" s="1" t="s">
        <v>1147</v>
      </c>
      <c r="DE109" s="1">
        <v>14.638</v>
      </c>
      <c r="DF109" s="3">
        <v>0.33671259738600001</v>
      </c>
      <c r="DG109" s="4">
        <f t="shared" si="17"/>
        <v>1</v>
      </c>
      <c r="DH109" s="5">
        <f t="shared" si="18"/>
        <v>5.7954611312058306</v>
      </c>
      <c r="DI109" s="6">
        <f t="shared" si="19"/>
        <v>85003.191804631846</v>
      </c>
      <c r="DJ109" s="6">
        <f>IF(ISNUMBER(MATCH(B109,'Green Overlap'!A:A,0)),MAX(12,DH109*1.35),MAX(DH109*1.35,3.5))</f>
        <v>7.8238725271278717</v>
      </c>
      <c r="DK109" s="7">
        <f t="shared" si="20"/>
        <v>114754.30893625299</v>
      </c>
      <c r="DL109">
        <f>COUNTIF('Impacted Properties'!A:A,Red_A_Coit_to_US_75!B109)</f>
        <v>0</v>
      </c>
      <c r="DM109" s="7">
        <f t="shared" si="16"/>
        <v>67000</v>
      </c>
      <c r="DN109" s="7">
        <f t="shared" si="21"/>
        <v>181800</v>
      </c>
    </row>
    <row r="110" spans="1:118" ht="28.8" x14ac:dyDescent="0.3">
      <c r="A110" s="1">
        <v>211367</v>
      </c>
      <c r="B110" s="1">
        <v>965664</v>
      </c>
      <c r="C110" s="1" t="s">
        <v>1317</v>
      </c>
      <c r="H110" s="1">
        <v>84224.060400699993</v>
      </c>
      <c r="I110" s="1">
        <v>1241.3168114099999</v>
      </c>
      <c r="J110" s="1">
        <v>84365.328125</v>
      </c>
      <c r="K110" s="1">
        <v>1239.9136036499999</v>
      </c>
      <c r="P110" s="1" t="s">
        <v>1318</v>
      </c>
      <c r="Q110" s="1">
        <v>965664</v>
      </c>
      <c r="R110" s="1" t="s">
        <v>1317</v>
      </c>
      <c r="S110" s="1" t="s">
        <v>685</v>
      </c>
      <c r="T110" s="1" t="s">
        <v>113</v>
      </c>
      <c r="U110" s="1">
        <v>100</v>
      </c>
      <c r="V110" s="1" t="s">
        <v>1319</v>
      </c>
      <c r="X110" s="1" t="s">
        <v>911</v>
      </c>
      <c r="Z110" s="1" t="s">
        <v>687</v>
      </c>
      <c r="AA110" s="1" t="s">
        <v>116</v>
      </c>
      <c r="AB110" s="1" t="s">
        <v>912</v>
      </c>
      <c r="AC110" s="1" t="s">
        <v>118</v>
      </c>
      <c r="AD110" s="1" t="s">
        <v>852</v>
      </c>
      <c r="AE110" s="1" t="s">
        <v>853</v>
      </c>
      <c r="AF110" s="1" t="s">
        <v>854</v>
      </c>
      <c r="AH110" s="1" t="s">
        <v>206</v>
      </c>
      <c r="AI110" s="1" t="s">
        <v>1320</v>
      </c>
      <c r="AL110" s="1">
        <v>0</v>
      </c>
      <c r="AM110" s="1">
        <v>0</v>
      </c>
      <c r="AN110" s="1" t="s">
        <v>857</v>
      </c>
      <c r="AO110" s="1" t="s">
        <v>265</v>
      </c>
      <c r="AP110" s="1" t="s">
        <v>248</v>
      </c>
      <c r="AQ110" s="1" t="s">
        <v>249</v>
      </c>
      <c r="AR110" s="1" t="s">
        <v>115</v>
      </c>
      <c r="AS110" s="1" t="s">
        <v>116</v>
      </c>
      <c r="AT110" s="1" t="s">
        <v>127</v>
      </c>
      <c r="AU110" s="2" t="s">
        <v>858</v>
      </c>
      <c r="AV110" s="1" t="s">
        <v>208</v>
      </c>
      <c r="AW110" s="1" t="s">
        <v>168</v>
      </c>
      <c r="AZ110" s="1" t="s">
        <v>227</v>
      </c>
      <c r="BC110" s="1" t="s">
        <v>1321</v>
      </c>
      <c r="BD110" s="1">
        <v>43159</v>
      </c>
      <c r="BE110" s="1" t="s">
        <v>255</v>
      </c>
      <c r="BF110" s="1">
        <v>1.919</v>
      </c>
      <c r="BG110" s="1">
        <v>0</v>
      </c>
      <c r="BH110" s="1">
        <v>83592</v>
      </c>
      <c r="BI110" s="1">
        <v>83592</v>
      </c>
      <c r="BJ110" s="1">
        <v>15224</v>
      </c>
      <c r="BK110" s="1" t="s">
        <v>1322</v>
      </c>
      <c r="BL110" s="1" t="s">
        <v>475</v>
      </c>
      <c r="BM110" s="1" t="s">
        <v>1323</v>
      </c>
      <c r="BN110" s="1" t="s">
        <v>1016</v>
      </c>
      <c r="BO110" s="1" t="s">
        <v>135</v>
      </c>
      <c r="BP110" s="1" t="s">
        <v>173</v>
      </c>
      <c r="BQ110" s="1">
        <v>1996</v>
      </c>
      <c r="BR110" s="1">
        <v>1996</v>
      </c>
      <c r="BT110" s="1" t="s">
        <v>475</v>
      </c>
      <c r="BW110" s="1">
        <v>1</v>
      </c>
      <c r="BX110" s="1">
        <v>0</v>
      </c>
      <c r="BY110" s="1">
        <v>100</v>
      </c>
      <c r="BZ110" s="1" t="s">
        <v>175</v>
      </c>
      <c r="CB110" s="1" t="s">
        <v>139</v>
      </c>
      <c r="CC110" s="1">
        <v>2019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0</v>
      </c>
      <c r="CK110" s="1">
        <v>0</v>
      </c>
      <c r="CL110" s="1">
        <v>0</v>
      </c>
      <c r="CM110" s="1">
        <v>0</v>
      </c>
      <c r="CN110" s="1">
        <v>0</v>
      </c>
      <c r="CO110" s="1">
        <v>2018</v>
      </c>
      <c r="CP110" s="5">
        <v>0</v>
      </c>
      <c r="CQ110" s="5">
        <v>1906</v>
      </c>
      <c r="CR110" s="5">
        <v>0</v>
      </c>
      <c r="CS110" s="5">
        <v>1003104</v>
      </c>
      <c r="CT110" s="5">
        <v>0</v>
      </c>
      <c r="CU110" s="5">
        <v>0</v>
      </c>
      <c r="CV110" s="5">
        <v>1005010</v>
      </c>
      <c r="CW110" s="5">
        <v>0</v>
      </c>
      <c r="CX110" s="5">
        <v>1005010</v>
      </c>
      <c r="CY110" s="5">
        <v>0</v>
      </c>
      <c r="CZ110" s="5">
        <v>1005010</v>
      </c>
      <c r="DA110" s="1">
        <v>0</v>
      </c>
      <c r="DB110" s="1">
        <v>0</v>
      </c>
      <c r="DE110" s="1">
        <v>0</v>
      </c>
      <c r="DF110" s="3">
        <v>0.80835015502499996</v>
      </c>
      <c r="DG110" s="4">
        <f t="shared" si="17"/>
        <v>0.42123328491828166</v>
      </c>
      <c r="DH110" s="5">
        <f t="shared" si="18"/>
        <v>12</v>
      </c>
      <c r="DI110" s="6">
        <f t="shared" si="19"/>
        <v>422540.79303466802</v>
      </c>
      <c r="DJ110" s="6">
        <f>IF(ISNUMBER(MATCH(B110,'Green Overlap'!A:A,0)),MAX(12,DH110*1.35),MAX(DH110*1.35,3.5))</f>
        <v>16.200000000000003</v>
      </c>
      <c r="DK110" s="7">
        <f t="shared" si="20"/>
        <v>570430.07059680182</v>
      </c>
      <c r="DL110">
        <f>COUNTIF('Impacted Properties'!A:A,Red_A_Coit_to_US_75!B110)</f>
        <v>1</v>
      </c>
      <c r="DM110" s="7">
        <f t="shared" si="16"/>
        <v>67000</v>
      </c>
      <c r="DN110" s="7">
        <f t="shared" si="21"/>
        <v>0</v>
      </c>
    </row>
    <row r="111" spans="1:118" x14ac:dyDescent="0.3">
      <c r="A111" s="1">
        <v>209944</v>
      </c>
      <c r="B111" s="1">
        <v>1052283</v>
      </c>
      <c r="C111" s="1" t="s">
        <v>1324</v>
      </c>
      <c r="H111" s="1">
        <v>681123.55543499999</v>
      </c>
      <c r="I111" s="1">
        <v>4475.8176236999998</v>
      </c>
      <c r="J111" s="1">
        <v>681123.554688</v>
      </c>
      <c r="K111" s="1">
        <v>4475.8176236999998</v>
      </c>
      <c r="P111" s="1" t="s">
        <v>1325</v>
      </c>
      <c r="Q111" s="1">
        <v>1052283</v>
      </c>
      <c r="R111" s="1" t="s">
        <v>1324</v>
      </c>
      <c r="S111" s="1" t="s">
        <v>288</v>
      </c>
      <c r="T111" s="1" t="s">
        <v>113</v>
      </c>
      <c r="U111" s="1">
        <v>100</v>
      </c>
      <c r="X111" s="1" t="s">
        <v>289</v>
      </c>
      <c r="Z111" s="1" t="s">
        <v>290</v>
      </c>
      <c r="AA111" s="1" t="s">
        <v>116</v>
      </c>
      <c r="AB111" s="1" t="s">
        <v>291</v>
      </c>
      <c r="AC111" s="1" t="s">
        <v>118</v>
      </c>
      <c r="AD111" s="1" t="s">
        <v>338</v>
      </c>
      <c r="AE111" s="1" t="s">
        <v>339</v>
      </c>
      <c r="AF111" s="1" t="s">
        <v>340</v>
      </c>
      <c r="AH111" s="1" t="s">
        <v>855</v>
      </c>
      <c r="AI111" s="1" t="s">
        <v>1326</v>
      </c>
      <c r="AL111" s="1">
        <v>0</v>
      </c>
      <c r="AM111" s="1">
        <v>0</v>
      </c>
      <c r="AW111" s="1" t="s">
        <v>168</v>
      </c>
      <c r="AZ111" s="1" t="s">
        <v>170</v>
      </c>
      <c r="BC111" s="1" t="s">
        <v>299</v>
      </c>
      <c r="BD111" s="1">
        <v>41605</v>
      </c>
      <c r="BE111" s="1" t="s">
        <v>285</v>
      </c>
      <c r="BF111" s="1">
        <v>17.09</v>
      </c>
      <c r="BG111" s="1">
        <v>70</v>
      </c>
      <c r="BH111" s="1">
        <v>744440.4</v>
      </c>
      <c r="BI111" s="1">
        <v>744440.4</v>
      </c>
      <c r="BJ111" s="1">
        <v>0</v>
      </c>
      <c r="BK111" s="1" t="s">
        <v>338</v>
      </c>
      <c r="BL111" s="1" t="s">
        <v>214</v>
      </c>
      <c r="BO111" s="1" t="s">
        <v>135</v>
      </c>
      <c r="BP111" s="1" t="s">
        <v>113</v>
      </c>
      <c r="BQ111" s="1">
        <v>0</v>
      </c>
      <c r="BR111" s="1">
        <v>0</v>
      </c>
      <c r="BT111" s="1" t="s">
        <v>136</v>
      </c>
      <c r="BW111" s="1">
        <v>0</v>
      </c>
      <c r="BX111" s="1">
        <v>0</v>
      </c>
      <c r="BY111" s="1">
        <v>0</v>
      </c>
      <c r="BZ111" s="1" t="s">
        <v>175</v>
      </c>
      <c r="CB111" s="1" t="s">
        <v>139</v>
      </c>
      <c r="CC111" s="1">
        <v>2019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0</v>
      </c>
      <c r="CO111" s="1">
        <v>2018</v>
      </c>
      <c r="CP111" s="5">
        <v>0</v>
      </c>
      <c r="CQ111" s="5">
        <v>0</v>
      </c>
      <c r="CR111" s="5">
        <v>0</v>
      </c>
      <c r="CS111" s="5">
        <v>0</v>
      </c>
      <c r="CT111" s="5">
        <v>1897</v>
      </c>
      <c r="CU111" s="5">
        <v>598150</v>
      </c>
      <c r="CV111" s="5">
        <v>598150</v>
      </c>
      <c r="CW111" s="5">
        <v>596253</v>
      </c>
      <c r="CX111" s="5">
        <v>1897</v>
      </c>
      <c r="CY111" s="5">
        <v>0</v>
      </c>
      <c r="CZ111" s="5">
        <v>1897</v>
      </c>
      <c r="DA111" s="1">
        <v>0</v>
      </c>
      <c r="DB111" s="1">
        <v>0</v>
      </c>
      <c r="DE111" s="1">
        <v>0</v>
      </c>
      <c r="DF111" s="3">
        <v>0.32178581235699999</v>
      </c>
      <c r="DG111" s="4">
        <f t="shared" si="17"/>
        <v>1.8828894813165593E-2</v>
      </c>
      <c r="DH111" s="5">
        <f t="shared" si="18"/>
        <v>0.80348943985307619</v>
      </c>
      <c r="DI111" s="6">
        <f t="shared" si="19"/>
        <v>11262.503432494999</v>
      </c>
      <c r="DJ111" s="6">
        <f>IF(ISNUMBER(MATCH(B111,'Green Overlap'!A:A,0)),MAX(12,DH111*1.35),MAX(DH111*1.35,3.5))</f>
        <v>3.5</v>
      </c>
      <c r="DK111" s="7">
        <f t="shared" si="20"/>
        <v>49059.464951948219</v>
      </c>
      <c r="DL111">
        <f>COUNTIF('Impacted Properties'!A:A,Red_A_Coit_to_US_75!B111)</f>
        <v>0</v>
      </c>
      <c r="DM111" s="7">
        <f t="shared" si="16"/>
        <v>67000</v>
      </c>
      <c r="DN111" s="7">
        <f t="shared" si="21"/>
        <v>116100</v>
      </c>
    </row>
    <row r="112" spans="1:118" ht="28.8" x14ac:dyDescent="0.3">
      <c r="A112" s="1">
        <v>211744</v>
      </c>
      <c r="B112" s="1">
        <v>1062174</v>
      </c>
      <c r="C112" s="1" t="s">
        <v>1327</v>
      </c>
      <c r="H112" s="1">
        <v>1369840.2906200001</v>
      </c>
      <c r="I112" s="1">
        <v>4722.04588917</v>
      </c>
      <c r="J112" s="1">
        <v>1369840.2890600001</v>
      </c>
      <c r="K112" s="1">
        <v>4722.04588917</v>
      </c>
      <c r="P112" s="1" t="s">
        <v>1328</v>
      </c>
      <c r="Q112" s="1">
        <v>1062174</v>
      </c>
      <c r="R112" s="1" t="s">
        <v>1327</v>
      </c>
      <c r="S112" s="1" t="s">
        <v>885</v>
      </c>
      <c r="T112" s="1" t="s">
        <v>113</v>
      </c>
      <c r="U112" s="1">
        <v>100</v>
      </c>
      <c r="X112" s="1" t="s">
        <v>886</v>
      </c>
      <c r="Z112" s="1" t="s">
        <v>219</v>
      </c>
      <c r="AA112" s="1" t="s">
        <v>116</v>
      </c>
      <c r="AB112" s="1" t="s">
        <v>887</v>
      </c>
      <c r="AC112" s="1" t="s">
        <v>118</v>
      </c>
      <c r="AD112" s="1" t="s">
        <v>221</v>
      </c>
      <c r="AE112" s="1" t="s">
        <v>703</v>
      </c>
      <c r="AF112" s="1" t="s">
        <v>223</v>
      </c>
      <c r="AG112" s="1" t="s">
        <v>394</v>
      </c>
      <c r="AH112" s="1" t="s">
        <v>1329</v>
      </c>
      <c r="AI112" s="1" t="s">
        <v>1330</v>
      </c>
      <c r="AL112" s="1">
        <v>0</v>
      </c>
      <c r="AM112" s="1">
        <v>0</v>
      </c>
      <c r="AP112" s="1" t="s">
        <v>891</v>
      </c>
      <c r="AR112" s="1" t="s">
        <v>115</v>
      </c>
      <c r="AS112" s="1" t="s">
        <v>116</v>
      </c>
      <c r="AT112" s="1" t="s">
        <v>127</v>
      </c>
      <c r="AU112" s="2" t="s">
        <v>924</v>
      </c>
      <c r="AV112" s="1" t="s">
        <v>208</v>
      </c>
      <c r="AW112" s="1" t="s">
        <v>168</v>
      </c>
      <c r="AZ112" s="1" t="s">
        <v>227</v>
      </c>
      <c r="BC112" s="1" t="s">
        <v>1331</v>
      </c>
      <c r="BD112" s="1">
        <v>38744</v>
      </c>
      <c r="BE112" s="1" t="s">
        <v>255</v>
      </c>
      <c r="BF112" s="1">
        <v>31.56</v>
      </c>
      <c r="BG112" s="1">
        <v>1338.8596</v>
      </c>
      <c r="BH112" s="1">
        <v>1374754</v>
      </c>
      <c r="BI112" s="1">
        <v>1374753.6</v>
      </c>
      <c r="BJ112" s="1">
        <v>0</v>
      </c>
      <c r="BK112" s="1" t="s">
        <v>221</v>
      </c>
      <c r="BL112" s="1" t="s">
        <v>214</v>
      </c>
      <c r="BO112" s="1" t="s">
        <v>135</v>
      </c>
      <c r="BP112" s="1" t="s">
        <v>113</v>
      </c>
      <c r="BQ112" s="1">
        <v>0</v>
      </c>
      <c r="BR112" s="1">
        <v>0</v>
      </c>
      <c r="BT112" s="1" t="s">
        <v>136</v>
      </c>
      <c r="BW112" s="1">
        <v>0</v>
      </c>
      <c r="BX112" s="1">
        <v>0</v>
      </c>
      <c r="BY112" s="1">
        <v>0</v>
      </c>
      <c r="BZ112" s="1" t="s">
        <v>175</v>
      </c>
      <c r="CB112" s="1" t="s">
        <v>139</v>
      </c>
      <c r="CC112" s="1">
        <v>2019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0</v>
      </c>
      <c r="CK112" s="1">
        <v>0</v>
      </c>
      <c r="CL112" s="1">
        <v>0</v>
      </c>
      <c r="CM112" s="1">
        <v>0</v>
      </c>
      <c r="CN112" s="1">
        <v>0</v>
      </c>
      <c r="CO112" s="1">
        <v>2018</v>
      </c>
      <c r="CP112" s="5">
        <v>0</v>
      </c>
      <c r="CQ112" s="5">
        <v>0</v>
      </c>
      <c r="CR112" s="5">
        <v>0</v>
      </c>
      <c r="CS112" s="5">
        <v>0</v>
      </c>
      <c r="CT112" s="5">
        <v>3093</v>
      </c>
      <c r="CU112" s="5">
        <v>789000</v>
      </c>
      <c r="CV112" s="5">
        <v>789000</v>
      </c>
      <c r="CW112" s="5">
        <v>785907</v>
      </c>
      <c r="CX112" s="5">
        <v>3093</v>
      </c>
      <c r="CY112" s="5">
        <v>0</v>
      </c>
      <c r="CZ112" s="5">
        <v>3093</v>
      </c>
      <c r="DA112" s="1">
        <v>0</v>
      </c>
      <c r="DB112" s="1">
        <v>0</v>
      </c>
      <c r="DE112" s="1">
        <v>0</v>
      </c>
      <c r="DF112" s="3">
        <v>10.8300530521</v>
      </c>
      <c r="DG112" s="4">
        <f t="shared" si="17"/>
        <v>0.34315757452788337</v>
      </c>
      <c r="DH112" s="5">
        <f t="shared" si="18"/>
        <v>0.57392102846648296</v>
      </c>
      <c r="DI112" s="6">
        <f t="shared" si="19"/>
        <v>270751.32630249998</v>
      </c>
      <c r="DJ112" s="6">
        <f>IF(ISNUMBER(MATCH(B112,'Green Overlap'!A:A,0)),MAX(12,DH112*1.35),MAX(DH112*1.35,3.5))</f>
        <v>3.5</v>
      </c>
      <c r="DK112" s="7">
        <f t="shared" si="20"/>
        <v>1651149.8883231662</v>
      </c>
      <c r="DL112">
        <f>COUNTIF('Impacted Properties'!A:A,Red_A_Coit_to_US_75!B112)</f>
        <v>0</v>
      </c>
      <c r="DM112" s="7">
        <f t="shared" si="16"/>
        <v>67000</v>
      </c>
      <c r="DN112" s="7">
        <f t="shared" si="21"/>
        <v>1718200</v>
      </c>
    </row>
    <row r="113" spans="1:118" x14ac:dyDescent="0.3">
      <c r="A113" s="1">
        <v>220449</v>
      </c>
      <c r="B113" s="1">
        <v>2566368</v>
      </c>
      <c r="C113" s="1" t="s">
        <v>1332</v>
      </c>
      <c r="H113" s="1">
        <v>2042976.9002400001</v>
      </c>
      <c r="I113" s="1">
        <v>8237.9832534599991</v>
      </c>
      <c r="J113" s="1">
        <v>2040970.17188</v>
      </c>
      <c r="K113" s="1">
        <v>8241.8513081000001</v>
      </c>
      <c r="N113" s="1" t="s">
        <v>333</v>
      </c>
      <c r="O113" s="1">
        <v>43490</v>
      </c>
      <c r="P113" s="1" t="s">
        <v>1333</v>
      </c>
      <c r="Q113" s="1">
        <v>2566368</v>
      </c>
      <c r="R113" s="1" t="s">
        <v>1332</v>
      </c>
      <c r="S113" s="1" t="s">
        <v>1334</v>
      </c>
      <c r="T113" s="1" t="s">
        <v>113</v>
      </c>
      <c r="U113" s="1">
        <v>100</v>
      </c>
      <c r="X113" s="1" t="s">
        <v>1335</v>
      </c>
      <c r="Z113" s="1" t="s">
        <v>115</v>
      </c>
      <c r="AA113" s="1" t="s">
        <v>116</v>
      </c>
      <c r="AB113" s="1" t="s">
        <v>1336</v>
      </c>
      <c r="AC113" s="1" t="s">
        <v>118</v>
      </c>
      <c r="AD113" s="1" t="s">
        <v>613</v>
      </c>
      <c r="AE113" s="1" t="s">
        <v>614</v>
      </c>
      <c r="AF113" s="1" t="s">
        <v>615</v>
      </c>
      <c r="AH113" s="1" t="s">
        <v>394</v>
      </c>
      <c r="AI113" s="1" t="s">
        <v>1337</v>
      </c>
      <c r="AL113" s="1">
        <v>0</v>
      </c>
      <c r="AM113" s="1">
        <v>0</v>
      </c>
      <c r="AW113" s="1" t="s">
        <v>168</v>
      </c>
      <c r="AZ113" s="1" t="s">
        <v>170</v>
      </c>
      <c r="BF113" s="1">
        <v>47.210099999999997</v>
      </c>
      <c r="BG113" s="1">
        <v>105.8</v>
      </c>
      <c r="BH113" s="1">
        <v>2056471.96</v>
      </c>
      <c r="BI113" s="1">
        <v>2056471.96</v>
      </c>
      <c r="BJ113" s="1">
        <v>0</v>
      </c>
      <c r="BK113" s="1" t="s">
        <v>613</v>
      </c>
      <c r="BL113" s="1" t="s">
        <v>214</v>
      </c>
      <c r="BO113" s="1" t="s">
        <v>135</v>
      </c>
      <c r="BP113" s="1" t="s">
        <v>113</v>
      </c>
      <c r="BQ113" s="1">
        <v>0</v>
      </c>
      <c r="BR113" s="1">
        <v>0</v>
      </c>
      <c r="BT113" s="1" t="s">
        <v>155</v>
      </c>
      <c r="BW113" s="1">
        <v>0</v>
      </c>
      <c r="BX113" s="1">
        <v>0</v>
      </c>
      <c r="BY113" s="1">
        <v>0</v>
      </c>
      <c r="BZ113" s="1" t="s">
        <v>175</v>
      </c>
      <c r="CA113" s="1">
        <v>38399</v>
      </c>
      <c r="CB113" s="1" t="s">
        <v>139</v>
      </c>
      <c r="CC113" s="1">
        <v>2019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>
        <v>0</v>
      </c>
      <c r="CL113" s="1">
        <v>0</v>
      </c>
      <c r="CM113" s="1">
        <v>0</v>
      </c>
      <c r="CN113" s="1">
        <v>0</v>
      </c>
      <c r="CO113" s="1">
        <v>2018</v>
      </c>
      <c r="CP113" s="5">
        <v>0</v>
      </c>
      <c r="CQ113" s="5">
        <v>0</v>
      </c>
      <c r="CR113" s="5">
        <v>0</v>
      </c>
      <c r="CS113" s="5">
        <v>0</v>
      </c>
      <c r="CT113" s="5">
        <v>7648</v>
      </c>
      <c r="CU113" s="5">
        <v>2596556</v>
      </c>
      <c r="CV113" s="5">
        <v>2596556</v>
      </c>
      <c r="CW113" s="5">
        <v>2588908</v>
      </c>
      <c r="CX113" s="5">
        <v>7648</v>
      </c>
      <c r="CY113" s="5">
        <v>0</v>
      </c>
      <c r="CZ113" s="5">
        <v>7648</v>
      </c>
      <c r="DA113" s="1">
        <v>2004</v>
      </c>
      <c r="DB113" s="1">
        <v>1051774</v>
      </c>
      <c r="DD113" s="1" t="s">
        <v>394</v>
      </c>
      <c r="DE113" s="1">
        <v>57.238</v>
      </c>
      <c r="DF113" s="3">
        <v>7.1723263294299997</v>
      </c>
      <c r="DG113" s="4">
        <f t="shared" si="17"/>
        <v>0.15192355693970697</v>
      </c>
      <c r="DH113" s="5">
        <f t="shared" si="18"/>
        <v>1.2626265033052044</v>
      </c>
      <c r="DI113" s="6">
        <f t="shared" si="19"/>
        <v>394478.02331313776</v>
      </c>
      <c r="DJ113" s="6">
        <f>IF(ISNUMBER(MATCH(B113,'Green Overlap'!A:A,0)),MAX(12,DH113*1.35),MAX(DH113*1.35,3.5))</f>
        <v>3.5</v>
      </c>
      <c r="DK113" s="7">
        <f t="shared" si="20"/>
        <v>1093492.8721848978</v>
      </c>
      <c r="DL113">
        <f>COUNTIF('Impacted Properties'!A:A,Red_A_Coit_to_US_75!B113)</f>
        <v>0</v>
      </c>
      <c r="DM113" s="7">
        <f t="shared" si="16"/>
        <v>67000</v>
      </c>
      <c r="DN113" s="7">
        <f t="shared" si="21"/>
        <v>1160500</v>
      </c>
    </row>
    <row r="114" spans="1:118" ht="28.8" x14ac:dyDescent="0.3">
      <c r="A114" s="1">
        <v>216834</v>
      </c>
      <c r="B114" s="1">
        <v>2638782</v>
      </c>
      <c r="C114" s="1" t="s">
        <v>1338</v>
      </c>
      <c r="H114" s="1">
        <v>4386914.6094800001</v>
      </c>
      <c r="I114" s="1">
        <v>9147.8014473500007</v>
      </c>
      <c r="J114" s="1">
        <v>4403746.3085899996</v>
      </c>
      <c r="K114" s="1">
        <v>9117.3436747699998</v>
      </c>
      <c r="P114" s="1" t="s">
        <v>1339</v>
      </c>
      <c r="Q114" s="1">
        <v>2638782</v>
      </c>
      <c r="R114" s="1" t="s">
        <v>1338</v>
      </c>
      <c r="S114" s="1" t="s">
        <v>217</v>
      </c>
      <c r="T114" s="1" t="s">
        <v>113</v>
      </c>
      <c r="U114" s="1">
        <v>100</v>
      </c>
      <c r="X114" s="1" t="s">
        <v>218</v>
      </c>
      <c r="Z114" s="1" t="s">
        <v>219</v>
      </c>
      <c r="AA114" s="1" t="s">
        <v>116</v>
      </c>
      <c r="AB114" s="1" t="s">
        <v>220</v>
      </c>
      <c r="AC114" s="1" t="s">
        <v>118</v>
      </c>
      <c r="AD114" s="1" t="s">
        <v>221</v>
      </c>
      <c r="AE114" s="1" t="s">
        <v>1340</v>
      </c>
      <c r="AF114" s="1" t="s">
        <v>223</v>
      </c>
      <c r="AG114" s="1" t="s">
        <v>616</v>
      </c>
      <c r="AH114" s="1" t="s">
        <v>1245</v>
      </c>
      <c r="AI114" s="1" t="s">
        <v>1341</v>
      </c>
      <c r="AL114" s="1">
        <v>0</v>
      </c>
      <c r="AM114" s="1">
        <v>0</v>
      </c>
      <c r="AP114" s="1" t="s">
        <v>1342</v>
      </c>
      <c r="AQ114" s="1" t="s">
        <v>1343</v>
      </c>
      <c r="AR114" s="1" t="s">
        <v>115</v>
      </c>
      <c r="AS114" s="1" t="s">
        <v>116</v>
      </c>
      <c r="AT114" s="1" t="s">
        <v>127</v>
      </c>
      <c r="AU114" s="2" t="s">
        <v>1344</v>
      </c>
      <c r="AV114" s="1" t="s">
        <v>208</v>
      </c>
      <c r="AW114" s="1" t="s">
        <v>168</v>
      </c>
      <c r="AZ114" s="1" t="s">
        <v>227</v>
      </c>
      <c r="BC114" s="1" t="s">
        <v>1345</v>
      </c>
      <c r="BD114" s="1">
        <v>42272</v>
      </c>
      <c r="BE114" s="1" t="s">
        <v>255</v>
      </c>
      <c r="BF114" s="1">
        <v>100.03</v>
      </c>
      <c r="BG114" s="1">
        <v>105.492</v>
      </c>
      <c r="BH114" s="1">
        <v>4357306.8</v>
      </c>
      <c r="BI114" s="1">
        <v>4357306.8</v>
      </c>
      <c r="BJ114" s="1">
        <v>0</v>
      </c>
      <c r="BK114" s="1" t="s">
        <v>221</v>
      </c>
      <c r="BL114" s="1" t="s">
        <v>214</v>
      </c>
      <c r="BO114" s="1" t="s">
        <v>135</v>
      </c>
      <c r="BP114" s="1" t="s">
        <v>113</v>
      </c>
      <c r="BQ114" s="1">
        <v>0</v>
      </c>
      <c r="BR114" s="1">
        <v>0</v>
      </c>
      <c r="BT114" s="1" t="s">
        <v>155</v>
      </c>
      <c r="BW114" s="1">
        <v>0</v>
      </c>
      <c r="BX114" s="1">
        <v>0</v>
      </c>
      <c r="BY114" s="1">
        <v>0</v>
      </c>
      <c r="BZ114" s="1" t="s">
        <v>175</v>
      </c>
      <c r="CA114" s="1">
        <v>39518</v>
      </c>
      <c r="CB114" s="1" t="s">
        <v>139</v>
      </c>
      <c r="CC114" s="1">
        <v>2019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0</v>
      </c>
      <c r="CM114" s="1">
        <v>0</v>
      </c>
      <c r="CN114" s="1">
        <v>0</v>
      </c>
      <c r="CO114" s="1">
        <v>2018</v>
      </c>
      <c r="CP114" s="5">
        <v>0</v>
      </c>
      <c r="CQ114" s="5">
        <v>0</v>
      </c>
      <c r="CR114" s="5">
        <v>0</v>
      </c>
      <c r="CS114" s="5">
        <v>0</v>
      </c>
      <c r="CT114" s="5">
        <v>16205</v>
      </c>
      <c r="CU114" s="5">
        <v>500151</v>
      </c>
      <c r="CV114" s="5">
        <v>500151</v>
      </c>
      <c r="CW114" s="5">
        <v>483946</v>
      </c>
      <c r="CX114" s="5">
        <v>16205</v>
      </c>
      <c r="CY114" s="5">
        <v>0</v>
      </c>
      <c r="CZ114" s="5">
        <v>16205</v>
      </c>
      <c r="DA114" s="1">
        <v>0</v>
      </c>
      <c r="DB114" s="1">
        <v>0</v>
      </c>
      <c r="DE114" s="1">
        <v>0</v>
      </c>
      <c r="DF114" s="3">
        <v>0.54175313083499999</v>
      </c>
      <c r="DG114" s="4">
        <f t="shared" si="17"/>
        <v>5.415906536389084E-3</v>
      </c>
      <c r="DH114" s="5">
        <f t="shared" si="18"/>
        <v>0.11478443519285812</v>
      </c>
      <c r="DI114" s="6">
        <f t="shared" si="19"/>
        <v>2708.7710700815364</v>
      </c>
      <c r="DJ114" s="6">
        <f>IF(ISNUMBER(MATCH(B114,'Green Overlap'!A:A,0)),MAX(12,DH114*1.35),MAX(DH114*1.35,3.5))</f>
        <v>3.5</v>
      </c>
      <c r="DK114" s="7">
        <f t="shared" si="20"/>
        <v>82595.682327104092</v>
      </c>
      <c r="DL114">
        <f>COUNTIF('Impacted Properties'!A:A,Red_A_Coit_to_US_75!B114)</f>
        <v>0</v>
      </c>
      <c r="DM114" s="7">
        <f t="shared" si="16"/>
        <v>11000</v>
      </c>
      <c r="DN114" s="7">
        <f t="shared" si="21"/>
        <v>93600</v>
      </c>
    </row>
    <row r="115" spans="1:118" ht="28.8" x14ac:dyDescent="0.3">
      <c r="A115" s="1">
        <v>218029</v>
      </c>
      <c r="B115" s="1">
        <v>2703685</v>
      </c>
      <c r="C115" s="1" t="s">
        <v>1346</v>
      </c>
      <c r="H115" s="1">
        <v>2582206.4279900002</v>
      </c>
      <c r="I115" s="1">
        <v>7334.0614328199999</v>
      </c>
      <c r="J115" s="1">
        <v>2592988.1855500001</v>
      </c>
      <c r="K115" s="1">
        <v>7342.21750686</v>
      </c>
      <c r="N115" s="1" t="s">
        <v>302</v>
      </c>
      <c r="O115" s="1">
        <v>43363</v>
      </c>
      <c r="P115" s="1" t="s">
        <v>1347</v>
      </c>
      <c r="Q115" s="1">
        <v>2703685</v>
      </c>
      <c r="R115" s="1" t="s">
        <v>1346</v>
      </c>
      <c r="S115" s="1" t="s">
        <v>1348</v>
      </c>
      <c r="T115" s="1" t="s">
        <v>113</v>
      </c>
      <c r="U115" s="1">
        <v>100</v>
      </c>
      <c r="X115" s="1" t="s">
        <v>1349</v>
      </c>
      <c r="Z115" s="1" t="s">
        <v>219</v>
      </c>
      <c r="AA115" s="1" t="s">
        <v>116</v>
      </c>
      <c r="AB115" s="1" t="s">
        <v>1350</v>
      </c>
      <c r="AC115" s="1" t="s">
        <v>118</v>
      </c>
      <c r="AD115" s="1" t="s">
        <v>1351</v>
      </c>
      <c r="AE115" s="1" t="s">
        <v>1352</v>
      </c>
      <c r="AF115" s="1" t="s">
        <v>1353</v>
      </c>
      <c r="AH115" s="1" t="s">
        <v>282</v>
      </c>
      <c r="AI115" s="1" t="s">
        <v>1354</v>
      </c>
      <c r="AL115" s="1">
        <v>0</v>
      </c>
      <c r="AM115" s="1">
        <v>0</v>
      </c>
      <c r="AP115" s="1" t="s">
        <v>248</v>
      </c>
      <c r="AQ115" s="1" t="s">
        <v>249</v>
      </c>
      <c r="AR115" s="1" t="s">
        <v>115</v>
      </c>
      <c r="AS115" s="1" t="s">
        <v>116</v>
      </c>
      <c r="AT115" s="1" t="s">
        <v>127</v>
      </c>
      <c r="AU115" s="2" t="s">
        <v>1355</v>
      </c>
      <c r="AV115" s="1" t="s">
        <v>208</v>
      </c>
      <c r="AW115" s="1" t="s">
        <v>129</v>
      </c>
      <c r="AZ115" s="1" t="s">
        <v>209</v>
      </c>
      <c r="BC115" s="1" t="s">
        <v>1356</v>
      </c>
      <c r="BD115" s="1">
        <v>42993</v>
      </c>
      <c r="BE115" s="1" t="s">
        <v>441</v>
      </c>
      <c r="BF115" s="1">
        <v>59.82</v>
      </c>
      <c r="BG115" s="1">
        <v>0</v>
      </c>
      <c r="BH115" s="1">
        <v>2605759.02</v>
      </c>
      <c r="BI115" s="1">
        <v>2605759.02</v>
      </c>
      <c r="BJ115" s="1">
        <v>0</v>
      </c>
      <c r="BK115" s="1" t="s">
        <v>1351</v>
      </c>
      <c r="BL115" s="1" t="s">
        <v>214</v>
      </c>
      <c r="BO115" s="1" t="s">
        <v>135</v>
      </c>
      <c r="BP115" s="1" t="s">
        <v>113</v>
      </c>
      <c r="BQ115" s="1">
        <v>0</v>
      </c>
      <c r="BR115" s="1">
        <v>0</v>
      </c>
      <c r="BT115" s="1" t="s">
        <v>926</v>
      </c>
      <c r="BW115" s="1">
        <v>0</v>
      </c>
      <c r="BX115" s="1">
        <v>0</v>
      </c>
      <c r="BY115" s="1">
        <v>0</v>
      </c>
      <c r="BZ115" s="1" t="s">
        <v>175</v>
      </c>
      <c r="CA115" s="1">
        <v>41794</v>
      </c>
      <c r="CB115" s="1" t="s">
        <v>139</v>
      </c>
      <c r="CC115" s="1">
        <v>2019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1">
        <v>2018</v>
      </c>
      <c r="CP115" s="5">
        <v>0</v>
      </c>
      <c r="CQ115" s="5">
        <v>0</v>
      </c>
      <c r="CR115" s="5">
        <v>0</v>
      </c>
      <c r="CS115" s="5">
        <v>0</v>
      </c>
      <c r="CT115" s="5">
        <v>4725</v>
      </c>
      <c r="CU115" s="5">
        <v>7817277</v>
      </c>
      <c r="CV115" s="5">
        <v>7817277</v>
      </c>
      <c r="CW115" s="5">
        <v>7812552</v>
      </c>
      <c r="CX115" s="5">
        <v>4725</v>
      </c>
      <c r="CY115" s="5">
        <v>0</v>
      </c>
      <c r="CZ115" s="5">
        <v>4725</v>
      </c>
      <c r="DA115" s="1">
        <v>0</v>
      </c>
      <c r="DB115" s="1">
        <v>0</v>
      </c>
      <c r="DE115" s="1">
        <v>0</v>
      </c>
      <c r="DF115" s="3">
        <v>0.190358354728</v>
      </c>
      <c r="DG115" s="4">
        <f t="shared" si="17"/>
        <v>3.1821860226935641E-3</v>
      </c>
      <c r="DH115" s="5">
        <f t="shared" si="18"/>
        <v>2.9999999769740793</v>
      </c>
      <c r="DI115" s="6">
        <f t="shared" si="19"/>
        <v>24876.029604923875</v>
      </c>
      <c r="DJ115" s="6">
        <f>IF(ISNUMBER(MATCH(B115,'Green Overlap'!A:A,0)),MAX(12,DH115*1.35),MAX(DH115*1.35,3.5))</f>
        <v>12</v>
      </c>
      <c r="DK115" s="7">
        <f t="shared" si="20"/>
        <v>99504.11918342016</v>
      </c>
      <c r="DL115">
        <f>COUNTIF('Impacted Properties'!A:A,Red_A_Coit_to_US_75!B115)</f>
        <v>0</v>
      </c>
      <c r="DM115" s="7">
        <f t="shared" si="16"/>
        <v>67000</v>
      </c>
      <c r="DN115" s="7">
        <f t="shared" si="21"/>
        <v>166600</v>
      </c>
    </row>
    <row r="116" spans="1:118" ht="28.8" x14ac:dyDescent="0.3">
      <c r="A116" s="1">
        <v>218548</v>
      </c>
      <c r="B116" s="1">
        <v>2723739</v>
      </c>
      <c r="C116" s="1" t="s">
        <v>1357</v>
      </c>
      <c r="H116" s="1">
        <v>31296.052503499999</v>
      </c>
      <c r="I116" s="1">
        <v>758.83990582000001</v>
      </c>
      <c r="J116" s="1">
        <v>31296.0683594</v>
      </c>
      <c r="K116" s="1">
        <v>758.83990657000004</v>
      </c>
      <c r="P116" s="1" t="s">
        <v>1358</v>
      </c>
      <c r="Q116" s="1">
        <v>2723739</v>
      </c>
      <c r="R116" s="1" t="s">
        <v>1357</v>
      </c>
      <c r="S116" s="1" t="s">
        <v>1359</v>
      </c>
      <c r="T116" s="1" t="s">
        <v>113</v>
      </c>
      <c r="U116" s="1">
        <v>100</v>
      </c>
      <c r="V116" s="1" t="s">
        <v>1360</v>
      </c>
      <c r="X116" s="1" t="s">
        <v>805</v>
      </c>
      <c r="Z116" s="1" t="s">
        <v>219</v>
      </c>
      <c r="AA116" s="1" t="s">
        <v>116</v>
      </c>
      <c r="AB116" s="1" t="s">
        <v>806</v>
      </c>
      <c r="AC116" s="1" t="s">
        <v>118</v>
      </c>
      <c r="AD116" s="1" t="s">
        <v>239</v>
      </c>
      <c r="AE116" s="1" t="s">
        <v>1361</v>
      </c>
      <c r="AF116" s="1" t="s">
        <v>241</v>
      </c>
      <c r="AG116" s="1" t="s">
        <v>242</v>
      </c>
      <c r="AH116" s="1" t="s">
        <v>542</v>
      </c>
      <c r="AI116" s="1" t="s">
        <v>1362</v>
      </c>
      <c r="AJ116" s="1" t="s">
        <v>839</v>
      </c>
      <c r="AL116" s="1">
        <v>0</v>
      </c>
      <c r="AM116" s="1">
        <v>0</v>
      </c>
      <c r="AN116" s="1" t="s">
        <v>1363</v>
      </c>
      <c r="AO116" s="1" t="s">
        <v>247</v>
      </c>
      <c r="AP116" s="1" t="s">
        <v>248</v>
      </c>
      <c r="AQ116" s="1" t="s">
        <v>249</v>
      </c>
      <c r="AR116" s="1" t="s">
        <v>180</v>
      </c>
      <c r="AS116" s="1" t="s">
        <v>116</v>
      </c>
      <c r="AT116" s="1" t="s">
        <v>250</v>
      </c>
      <c r="AU116" s="2" t="s">
        <v>1364</v>
      </c>
      <c r="AV116" s="1" t="s">
        <v>252</v>
      </c>
      <c r="AW116" s="1" t="s">
        <v>129</v>
      </c>
      <c r="AZ116" s="1" t="s">
        <v>253</v>
      </c>
      <c r="BA116" s="1" t="s">
        <v>1365</v>
      </c>
      <c r="BB116" s="1" t="s">
        <v>1366</v>
      </c>
      <c r="BC116" s="1" t="s">
        <v>1367</v>
      </c>
      <c r="BD116" s="1">
        <v>42024</v>
      </c>
      <c r="BE116" s="1" t="s">
        <v>372</v>
      </c>
      <c r="BF116" s="1">
        <v>0.71799999999999997</v>
      </c>
      <c r="BG116" s="1">
        <v>0</v>
      </c>
      <c r="BH116" s="1">
        <v>31276.080000000002</v>
      </c>
      <c r="BI116" s="1">
        <v>31276.080000000002</v>
      </c>
      <c r="BJ116" s="1">
        <v>2610</v>
      </c>
      <c r="BK116" s="1" t="s">
        <v>812</v>
      </c>
      <c r="BL116" s="1" t="s">
        <v>391</v>
      </c>
      <c r="BM116" s="1" t="s">
        <v>813</v>
      </c>
      <c r="BN116" s="1" t="s">
        <v>814</v>
      </c>
      <c r="BO116" s="1" t="s">
        <v>135</v>
      </c>
      <c r="BP116" s="1" t="s">
        <v>173</v>
      </c>
      <c r="BQ116" s="1">
        <v>2015</v>
      </c>
      <c r="BR116" s="1">
        <v>2015</v>
      </c>
      <c r="BT116" s="1" t="s">
        <v>391</v>
      </c>
      <c r="BW116" s="1">
        <v>1</v>
      </c>
      <c r="BX116" s="1">
        <v>0</v>
      </c>
      <c r="BY116" s="1">
        <v>100</v>
      </c>
      <c r="BZ116" s="1" t="s">
        <v>175</v>
      </c>
      <c r="CA116" s="1">
        <v>42283</v>
      </c>
      <c r="CB116" s="1" t="s">
        <v>139</v>
      </c>
      <c r="CC116" s="1">
        <v>2019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0</v>
      </c>
      <c r="CK116" s="1">
        <v>0</v>
      </c>
      <c r="CL116" s="1">
        <v>0</v>
      </c>
      <c r="CM116" s="1">
        <v>0</v>
      </c>
      <c r="CN116" s="1">
        <v>0</v>
      </c>
      <c r="CO116" s="1">
        <v>2018</v>
      </c>
      <c r="CP116" s="5">
        <v>0</v>
      </c>
      <c r="CQ116" s="5">
        <v>790494</v>
      </c>
      <c r="CR116" s="5">
        <v>0</v>
      </c>
      <c r="CS116" s="5">
        <v>688074</v>
      </c>
      <c r="CT116" s="5">
        <v>0</v>
      </c>
      <c r="CU116" s="5">
        <v>0</v>
      </c>
      <c r="CV116" s="5">
        <v>1478568</v>
      </c>
      <c r="CW116" s="5">
        <v>0</v>
      </c>
      <c r="CX116" s="5">
        <v>1478568</v>
      </c>
      <c r="CY116" s="5">
        <v>0</v>
      </c>
      <c r="CZ116" s="5">
        <v>1478568</v>
      </c>
      <c r="DA116" s="1">
        <v>0</v>
      </c>
      <c r="DB116" s="1">
        <v>0</v>
      </c>
      <c r="DE116" s="1">
        <v>0</v>
      </c>
      <c r="DF116" s="3">
        <v>0.44840684196000002</v>
      </c>
      <c r="DG116" s="4">
        <f t="shared" si="17"/>
        <v>0.62452206401114196</v>
      </c>
      <c r="DH116" s="5">
        <f t="shared" si="18"/>
        <v>22.000007673595924</v>
      </c>
      <c r="DI116" s="6">
        <f t="shared" si="19"/>
        <v>429717.39467240259</v>
      </c>
      <c r="DJ116" s="6">
        <f>IF(ISNUMBER(MATCH(B116,'Green Overlap'!A:A,0)),MAX(12,DH116*1.35),MAX(DH116*1.35,3.5))</f>
        <v>29.700010359354501</v>
      </c>
      <c r="DK116" s="7">
        <f t="shared" si="20"/>
        <v>580118.4828077436</v>
      </c>
      <c r="DL116">
        <f>COUNTIF('Impacted Properties'!A:A,Red_A_Coit_to_US_75!B116)</f>
        <v>1</v>
      </c>
      <c r="DM116" s="7">
        <f t="shared" si="16"/>
        <v>67000</v>
      </c>
      <c r="DN116" s="7">
        <f t="shared" si="21"/>
        <v>0</v>
      </c>
    </row>
    <row r="117" spans="1:118" ht="28.8" x14ac:dyDescent="0.3">
      <c r="A117" s="1">
        <v>232549</v>
      </c>
      <c r="B117" s="1">
        <v>965968</v>
      </c>
      <c r="C117" s="1" t="s">
        <v>1368</v>
      </c>
      <c r="H117" s="1">
        <v>289442.92175899999</v>
      </c>
      <c r="I117" s="1">
        <v>2157.0887197699999</v>
      </c>
      <c r="J117" s="1">
        <v>289442.925781</v>
      </c>
      <c r="K117" s="1">
        <v>2157.0887197699999</v>
      </c>
      <c r="N117" s="1" t="s">
        <v>302</v>
      </c>
      <c r="O117" s="1">
        <v>43343</v>
      </c>
      <c r="P117" s="1" t="s">
        <v>1369</v>
      </c>
      <c r="Q117" s="1">
        <v>965968</v>
      </c>
      <c r="R117" s="1" t="s">
        <v>1368</v>
      </c>
      <c r="S117" s="1" t="s">
        <v>591</v>
      </c>
      <c r="T117" s="1" t="s">
        <v>113</v>
      </c>
      <c r="U117" s="1">
        <v>100</v>
      </c>
      <c r="X117" s="1" t="s">
        <v>592</v>
      </c>
      <c r="Z117" s="1" t="s">
        <v>593</v>
      </c>
      <c r="AA117" s="1" t="s">
        <v>116</v>
      </c>
      <c r="AB117" s="1" t="s">
        <v>594</v>
      </c>
      <c r="AC117" s="1" t="s">
        <v>118</v>
      </c>
      <c r="AD117" s="1" t="s">
        <v>279</v>
      </c>
      <c r="AE117" s="1" t="s">
        <v>280</v>
      </c>
      <c r="AF117" s="1" t="s">
        <v>281</v>
      </c>
      <c r="AH117" s="1" t="s">
        <v>1370</v>
      </c>
      <c r="AI117" s="1" t="s">
        <v>1371</v>
      </c>
      <c r="AL117" s="1">
        <v>0</v>
      </c>
      <c r="AM117" s="1">
        <v>0</v>
      </c>
      <c r="AN117" s="1" t="s">
        <v>1372</v>
      </c>
      <c r="AO117" s="1" t="s">
        <v>265</v>
      </c>
      <c r="AP117" s="1" t="s">
        <v>248</v>
      </c>
      <c r="AQ117" s="1" t="s">
        <v>249</v>
      </c>
      <c r="AR117" s="1" t="s">
        <v>115</v>
      </c>
      <c r="AS117" s="1" t="s">
        <v>116</v>
      </c>
      <c r="AT117" s="1" t="s">
        <v>127</v>
      </c>
      <c r="AU117" s="2" t="s">
        <v>1373</v>
      </c>
      <c r="AV117" s="1" t="s">
        <v>208</v>
      </c>
      <c r="AW117" s="1" t="s">
        <v>129</v>
      </c>
      <c r="AZ117" s="1" t="s">
        <v>209</v>
      </c>
      <c r="BC117" s="1" t="s">
        <v>598</v>
      </c>
      <c r="BD117" s="1">
        <v>43333</v>
      </c>
      <c r="BE117" s="1" t="s">
        <v>441</v>
      </c>
      <c r="BF117" s="1">
        <v>8.9600000000000009</v>
      </c>
      <c r="BG117" s="1">
        <v>9.4890000000000008</v>
      </c>
      <c r="BH117" s="1">
        <v>390297.59999999998</v>
      </c>
      <c r="BI117" s="1">
        <v>390297.59999999998</v>
      </c>
      <c r="BJ117" s="1">
        <v>0</v>
      </c>
      <c r="BK117" s="1" t="s">
        <v>279</v>
      </c>
      <c r="BL117" s="1" t="s">
        <v>194</v>
      </c>
      <c r="BO117" s="1" t="s">
        <v>135</v>
      </c>
      <c r="BP117" s="1" t="s">
        <v>113</v>
      </c>
      <c r="BQ117" s="1">
        <v>0</v>
      </c>
      <c r="BR117" s="1">
        <v>0</v>
      </c>
      <c r="BT117" s="1" t="s">
        <v>194</v>
      </c>
      <c r="BW117" s="1">
        <v>0</v>
      </c>
      <c r="BX117" s="1">
        <v>0</v>
      </c>
      <c r="BY117" s="1">
        <v>0</v>
      </c>
      <c r="BZ117" s="1" t="s">
        <v>175</v>
      </c>
      <c r="CB117" s="1" t="s">
        <v>139</v>
      </c>
      <c r="CC117" s="1">
        <v>2019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0</v>
      </c>
      <c r="CK117" s="1">
        <v>0</v>
      </c>
      <c r="CL117" s="1">
        <v>0</v>
      </c>
      <c r="CM117" s="1">
        <v>0</v>
      </c>
      <c r="CN117" s="1">
        <v>0</v>
      </c>
      <c r="CO117" s="1">
        <v>2018</v>
      </c>
      <c r="CP117" s="5">
        <v>0</v>
      </c>
      <c r="CQ117" s="5">
        <v>0</v>
      </c>
      <c r="CR117" s="5">
        <v>0</v>
      </c>
      <c r="CS117" s="5">
        <v>1366042</v>
      </c>
      <c r="CT117" s="5">
        <v>0</v>
      </c>
      <c r="CU117" s="5">
        <v>0</v>
      </c>
      <c r="CV117" s="5">
        <v>1366042</v>
      </c>
      <c r="CW117" s="5">
        <v>0</v>
      </c>
      <c r="CX117" s="5">
        <v>1366042</v>
      </c>
      <c r="CY117" s="5">
        <v>0</v>
      </c>
      <c r="CZ117" s="5">
        <v>1366042</v>
      </c>
      <c r="DA117" s="1">
        <v>0</v>
      </c>
      <c r="DB117" s="1">
        <v>0</v>
      </c>
      <c r="DE117" s="1">
        <v>0</v>
      </c>
      <c r="DF117" s="3">
        <v>2.3532418974699998</v>
      </c>
      <c r="DG117" s="4">
        <f t="shared" si="17"/>
        <v>0.2626386046283482</v>
      </c>
      <c r="DH117" s="5">
        <f t="shared" si="18"/>
        <v>3.5000010248589795</v>
      </c>
      <c r="DI117" s="6">
        <f t="shared" si="19"/>
        <v>358775.36474371806</v>
      </c>
      <c r="DJ117" s="6">
        <f>IF(ISNUMBER(MATCH(B117,'Green Overlap'!A:A,0)),MAX(12,DH117*1.35),MAX(DH117*1.35,3.5))</f>
        <v>12</v>
      </c>
      <c r="DK117" s="7">
        <f t="shared" si="20"/>
        <v>1230086.6046455184</v>
      </c>
      <c r="DL117">
        <f>COUNTIF('Impacted Properties'!A:A,Red_A_Coit_to_US_75!B117)</f>
        <v>0</v>
      </c>
      <c r="DM117" s="7">
        <f t="shared" si="16"/>
        <v>67000</v>
      </c>
      <c r="DN117" s="7">
        <f t="shared" si="21"/>
        <v>1297100</v>
      </c>
    </row>
    <row r="118" spans="1:118" x14ac:dyDescent="0.3">
      <c r="A118" s="1">
        <v>234847</v>
      </c>
      <c r="B118" s="1">
        <v>1051845</v>
      </c>
      <c r="C118" s="1" t="s">
        <v>1374</v>
      </c>
      <c r="H118" s="1">
        <v>5934831.3768600002</v>
      </c>
      <c r="I118" s="1">
        <v>10958.4491368</v>
      </c>
      <c r="J118" s="1">
        <v>5934831.3125</v>
      </c>
      <c r="K118" s="1">
        <v>10958.4491368</v>
      </c>
      <c r="N118" s="1" t="s">
        <v>333</v>
      </c>
      <c r="O118" s="1">
        <v>43490</v>
      </c>
      <c r="P118" s="1" t="s">
        <v>1375</v>
      </c>
      <c r="Q118" s="1">
        <v>1051845</v>
      </c>
      <c r="R118" s="1" t="s">
        <v>1374</v>
      </c>
      <c r="S118" s="1" t="s">
        <v>874</v>
      </c>
      <c r="T118" s="1" t="s">
        <v>113</v>
      </c>
      <c r="U118" s="1">
        <v>100</v>
      </c>
      <c r="X118" s="1" t="s">
        <v>875</v>
      </c>
      <c r="Z118" s="1" t="s">
        <v>219</v>
      </c>
      <c r="AA118" s="1" t="s">
        <v>116</v>
      </c>
      <c r="AB118" s="1" t="s">
        <v>876</v>
      </c>
      <c r="AC118" s="1" t="s">
        <v>118</v>
      </c>
      <c r="AD118" s="1" t="s">
        <v>613</v>
      </c>
      <c r="AE118" s="1" t="s">
        <v>614</v>
      </c>
      <c r="AF118" s="1" t="s">
        <v>615</v>
      </c>
      <c r="AH118" s="1" t="s">
        <v>542</v>
      </c>
      <c r="AI118" s="1" t="s">
        <v>1376</v>
      </c>
      <c r="AL118" s="1">
        <v>0</v>
      </c>
      <c r="AM118" s="1">
        <v>0</v>
      </c>
      <c r="AW118" s="1" t="s">
        <v>168</v>
      </c>
      <c r="AZ118" s="1" t="s">
        <v>170</v>
      </c>
      <c r="BA118" s="1" t="s">
        <v>880</v>
      </c>
      <c r="BB118" s="1" t="s">
        <v>881</v>
      </c>
      <c r="BC118" s="1" t="s">
        <v>882</v>
      </c>
      <c r="BD118" s="1">
        <v>38701</v>
      </c>
      <c r="BE118" s="1" t="s">
        <v>193</v>
      </c>
      <c r="BF118" s="1">
        <v>139.79</v>
      </c>
      <c r="BG118" s="1">
        <v>674.38189999999997</v>
      </c>
      <c r="BH118" s="1">
        <v>6089252</v>
      </c>
      <c r="BI118" s="1">
        <v>6089252.4000000004</v>
      </c>
      <c r="BJ118" s="1">
        <v>0</v>
      </c>
      <c r="BK118" s="1" t="s">
        <v>613</v>
      </c>
      <c r="BL118" s="1" t="s">
        <v>214</v>
      </c>
      <c r="BO118" s="1" t="s">
        <v>135</v>
      </c>
      <c r="BP118" s="1" t="s">
        <v>113</v>
      </c>
      <c r="BQ118" s="1">
        <v>0</v>
      </c>
      <c r="BR118" s="1">
        <v>0</v>
      </c>
      <c r="BT118" s="1" t="s">
        <v>155</v>
      </c>
      <c r="BW118" s="1">
        <v>0</v>
      </c>
      <c r="BX118" s="1">
        <v>0</v>
      </c>
      <c r="BY118" s="1">
        <v>0</v>
      </c>
      <c r="BZ118" s="1" t="s">
        <v>175</v>
      </c>
      <c r="CB118" s="1" t="s">
        <v>139</v>
      </c>
      <c r="CC118" s="1">
        <v>2019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0</v>
      </c>
      <c r="CO118" s="1">
        <v>2018</v>
      </c>
      <c r="CP118" s="5">
        <v>0</v>
      </c>
      <c r="CQ118" s="5">
        <v>0</v>
      </c>
      <c r="CR118" s="5">
        <v>0</v>
      </c>
      <c r="CS118" s="5">
        <v>0</v>
      </c>
      <c r="CT118" s="5">
        <v>22646</v>
      </c>
      <c r="CU118" s="5">
        <v>10555900</v>
      </c>
      <c r="CV118" s="5">
        <v>10555900</v>
      </c>
      <c r="CW118" s="5">
        <v>10533254</v>
      </c>
      <c r="CX118" s="5">
        <v>22646</v>
      </c>
      <c r="CY118" s="5">
        <v>0</v>
      </c>
      <c r="CZ118" s="5">
        <v>22646</v>
      </c>
      <c r="DA118" s="1">
        <v>0</v>
      </c>
      <c r="DB118" s="1">
        <v>0</v>
      </c>
      <c r="DE118" s="1">
        <v>0</v>
      </c>
      <c r="DF118" s="3">
        <v>5.4283002426599998</v>
      </c>
      <c r="DG118" s="4">
        <f t="shared" si="17"/>
        <v>3.8831820893196936E-2</v>
      </c>
      <c r="DH118" s="5">
        <f t="shared" si="18"/>
        <v>1.7335297186892762</v>
      </c>
      <c r="DI118" s="6">
        <f t="shared" si="19"/>
        <v>409904.81816649757</v>
      </c>
      <c r="DJ118" s="6">
        <f>IF(ISNUMBER(MATCH(B118,'Green Overlap'!A:A,0)),MAX(12,DH118*1.35),MAX(DH118*1.35,3.5))</f>
        <v>3.5</v>
      </c>
      <c r="DK118" s="7">
        <f t="shared" si="20"/>
        <v>827598.65499594354</v>
      </c>
      <c r="DL118">
        <f>COUNTIF('Impacted Properties'!A:A,Red_A_Coit_to_US_75!B118)</f>
        <v>0</v>
      </c>
      <c r="DM118" s="7">
        <f t="shared" si="16"/>
        <v>67000</v>
      </c>
      <c r="DN118" s="7">
        <f t="shared" si="21"/>
        <v>894600</v>
      </c>
    </row>
    <row r="119" spans="1:118" ht="28.8" x14ac:dyDescent="0.3">
      <c r="A119" s="1">
        <v>222858</v>
      </c>
      <c r="B119" s="1">
        <v>1587759</v>
      </c>
      <c r="C119" s="1" t="s">
        <v>1377</v>
      </c>
      <c r="H119" s="1">
        <v>45676.510876400003</v>
      </c>
      <c r="I119" s="1">
        <v>950.96371546</v>
      </c>
      <c r="J119" s="1">
        <v>45676.5136719</v>
      </c>
      <c r="K119" s="1">
        <v>950.96371546</v>
      </c>
      <c r="P119" s="1" t="s">
        <v>1378</v>
      </c>
      <c r="Q119" s="1">
        <v>1587759</v>
      </c>
      <c r="R119" s="1" t="s">
        <v>1377</v>
      </c>
      <c r="S119" s="1" t="s">
        <v>1379</v>
      </c>
      <c r="T119" s="1" t="s">
        <v>113</v>
      </c>
      <c r="U119" s="1">
        <v>100</v>
      </c>
      <c r="X119" s="1" t="s">
        <v>1380</v>
      </c>
      <c r="Z119" s="1" t="s">
        <v>115</v>
      </c>
      <c r="AA119" s="1" t="s">
        <v>116</v>
      </c>
      <c r="AB119" s="1" t="s">
        <v>425</v>
      </c>
      <c r="AC119" s="1" t="s">
        <v>118</v>
      </c>
      <c r="AD119" s="1" t="s">
        <v>318</v>
      </c>
      <c r="AE119" s="1" t="s">
        <v>319</v>
      </c>
      <c r="AF119" s="1" t="s">
        <v>320</v>
      </c>
      <c r="AG119" s="1" t="s">
        <v>242</v>
      </c>
      <c r="AH119" s="1" t="s">
        <v>616</v>
      </c>
      <c r="AI119" s="1" t="s">
        <v>1381</v>
      </c>
      <c r="AL119" s="1">
        <v>0</v>
      </c>
      <c r="AM119" s="1">
        <v>0</v>
      </c>
      <c r="AN119" s="1" t="s">
        <v>1382</v>
      </c>
      <c r="AO119" s="1" t="s">
        <v>175</v>
      </c>
      <c r="AP119" s="1" t="s">
        <v>324</v>
      </c>
      <c r="AQ119" s="1" t="s">
        <v>325</v>
      </c>
      <c r="AR119" s="1" t="s">
        <v>115</v>
      </c>
      <c r="AS119" s="1" t="s">
        <v>116</v>
      </c>
      <c r="AT119" s="1" t="s">
        <v>127</v>
      </c>
      <c r="AU119" s="2" t="s">
        <v>1383</v>
      </c>
      <c r="AV119" s="1" t="s">
        <v>327</v>
      </c>
      <c r="AW119" s="1" t="s">
        <v>129</v>
      </c>
      <c r="AY119" s="1" t="s">
        <v>1384</v>
      </c>
      <c r="AZ119" s="1" t="s">
        <v>328</v>
      </c>
      <c r="BA119" s="1" t="s">
        <v>1385</v>
      </c>
      <c r="BC119" s="1" t="s">
        <v>192</v>
      </c>
      <c r="BD119" s="1">
        <v>30956</v>
      </c>
      <c r="BE119" s="1" t="s">
        <v>681</v>
      </c>
      <c r="BF119" s="1">
        <v>0.94530000000000003</v>
      </c>
      <c r="BG119" s="1">
        <v>0</v>
      </c>
      <c r="BH119" s="1">
        <v>41177</v>
      </c>
      <c r="BI119" s="1">
        <v>41177.269999999997</v>
      </c>
      <c r="BJ119" s="1">
        <v>1912</v>
      </c>
      <c r="BK119" s="1" t="s">
        <v>330</v>
      </c>
      <c r="BL119" s="1" t="s">
        <v>174</v>
      </c>
      <c r="BM119" s="1" t="s">
        <v>331</v>
      </c>
      <c r="BO119" s="1" t="s">
        <v>135</v>
      </c>
      <c r="BP119" s="1" t="s">
        <v>113</v>
      </c>
      <c r="BQ119" s="1">
        <v>1990</v>
      </c>
      <c r="BR119" s="1">
        <v>1984</v>
      </c>
      <c r="BT119" s="1" t="s">
        <v>174</v>
      </c>
      <c r="BU119" s="1" t="s">
        <v>156</v>
      </c>
      <c r="BV119" s="1" t="s">
        <v>282</v>
      </c>
      <c r="BW119" s="1">
        <v>1</v>
      </c>
      <c r="BX119" s="1">
        <v>0</v>
      </c>
      <c r="BY119" s="1">
        <v>100</v>
      </c>
      <c r="BZ119" s="1" t="s">
        <v>175</v>
      </c>
      <c r="CA119" s="1">
        <v>30317</v>
      </c>
      <c r="CB119" s="1" t="s">
        <v>139</v>
      </c>
      <c r="CC119" s="1">
        <v>2019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0</v>
      </c>
      <c r="CK119" s="1">
        <v>0</v>
      </c>
      <c r="CL119" s="1">
        <v>0</v>
      </c>
      <c r="CM119" s="1">
        <v>0</v>
      </c>
      <c r="CN119" s="1">
        <v>0</v>
      </c>
      <c r="CO119" s="1">
        <v>2018</v>
      </c>
      <c r="CP119" s="5">
        <v>189649</v>
      </c>
      <c r="CQ119" s="5">
        <v>0</v>
      </c>
      <c r="CR119" s="5">
        <v>127616</v>
      </c>
      <c r="CS119" s="5">
        <v>0</v>
      </c>
      <c r="CT119" s="5">
        <v>0</v>
      </c>
      <c r="CU119" s="5">
        <v>0</v>
      </c>
      <c r="CV119" s="5">
        <v>317265</v>
      </c>
      <c r="CW119" s="5">
        <v>0</v>
      </c>
      <c r="CX119" s="5">
        <v>317265</v>
      </c>
      <c r="CY119" s="5">
        <v>55486</v>
      </c>
      <c r="CZ119" s="5">
        <v>261779</v>
      </c>
      <c r="DA119" s="1">
        <v>0</v>
      </c>
      <c r="DB119" s="1">
        <v>0</v>
      </c>
      <c r="DE119" s="1">
        <v>0</v>
      </c>
      <c r="DF119" s="3">
        <v>0.109992258478</v>
      </c>
      <c r="DG119" s="4">
        <f t="shared" si="17"/>
        <v>0.11635697993824458</v>
      </c>
      <c r="DH119" s="5">
        <f t="shared" si="18"/>
        <v>3.0991855458120465</v>
      </c>
      <c r="DI119" s="6">
        <f t="shared" si="19"/>
        <v>14849.01235179902</v>
      </c>
      <c r="DJ119" s="6">
        <f>IF(ISNUMBER(MATCH(B119,'Green Overlap'!A:A,0)),MAX(12,DH119*1.35),MAX(DH119*1.35,3.5))</f>
        <v>12</v>
      </c>
      <c r="DK119" s="7">
        <f t="shared" si="20"/>
        <v>57495.15335162016</v>
      </c>
      <c r="DL119">
        <f>COUNTIF('Impacted Properties'!A:A,Red_A_Coit_to_US_75!B119)</f>
        <v>1</v>
      </c>
      <c r="DM119" s="7">
        <f t="shared" si="16"/>
        <v>67000</v>
      </c>
      <c r="DN119" s="7">
        <f t="shared" si="21"/>
        <v>0</v>
      </c>
    </row>
    <row r="120" spans="1:118" ht="28.8" x14ac:dyDescent="0.3">
      <c r="A120" s="1">
        <v>227879</v>
      </c>
      <c r="B120" s="1">
        <v>1587768</v>
      </c>
      <c r="C120" s="1" t="s">
        <v>1386</v>
      </c>
      <c r="H120" s="1">
        <v>47656.845624599999</v>
      </c>
      <c r="I120" s="1">
        <v>962.72274713000002</v>
      </c>
      <c r="J120" s="1">
        <v>47656.84375</v>
      </c>
      <c r="K120" s="1">
        <v>962.72274713000002</v>
      </c>
      <c r="P120" s="1" t="s">
        <v>1387</v>
      </c>
      <c r="Q120" s="1">
        <v>1587768</v>
      </c>
      <c r="R120" s="1" t="s">
        <v>1386</v>
      </c>
      <c r="S120" s="1" t="s">
        <v>1388</v>
      </c>
      <c r="T120" s="1" t="s">
        <v>113</v>
      </c>
      <c r="U120" s="1">
        <v>100</v>
      </c>
      <c r="X120" s="1" t="s">
        <v>1389</v>
      </c>
      <c r="Z120" s="1" t="s">
        <v>115</v>
      </c>
      <c r="AA120" s="1" t="s">
        <v>116</v>
      </c>
      <c r="AB120" s="1" t="s">
        <v>317</v>
      </c>
      <c r="AC120" s="1" t="s">
        <v>118</v>
      </c>
      <c r="AD120" s="1" t="s">
        <v>318</v>
      </c>
      <c r="AE120" s="1" t="s">
        <v>319</v>
      </c>
      <c r="AF120" s="1" t="s">
        <v>320</v>
      </c>
      <c r="AG120" s="1" t="s">
        <v>242</v>
      </c>
      <c r="AH120" s="1" t="s">
        <v>528</v>
      </c>
      <c r="AI120" s="1" t="s">
        <v>1390</v>
      </c>
      <c r="AL120" s="1">
        <v>0</v>
      </c>
      <c r="AM120" s="1">
        <v>0</v>
      </c>
      <c r="AN120" s="1" t="s">
        <v>1391</v>
      </c>
      <c r="AO120" s="1" t="s">
        <v>175</v>
      </c>
      <c r="AP120" s="1" t="s">
        <v>324</v>
      </c>
      <c r="AQ120" s="1" t="s">
        <v>325</v>
      </c>
      <c r="AR120" s="1" t="s">
        <v>115</v>
      </c>
      <c r="AS120" s="1" t="s">
        <v>116</v>
      </c>
      <c r="AT120" s="1" t="s">
        <v>127</v>
      </c>
      <c r="AU120" s="2" t="s">
        <v>1392</v>
      </c>
      <c r="AV120" s="1" t="s">
        <v>327</v>
      </c>
      <c r="AW120" s="1" t="s">
        <v>129</v>
      </c>
      <c r="AY120" s="1" t="s">
        <v>130</v>
      </c>
      <c r="AZ120" s="1" t="s">
        <v>328</v>
      </c>
      <c r="BA120" s="1" t="s">
        <v>1302</v>
      </c>
      <c r="BB120" s="1" t="s">
        <v>1393</v>
      </c>
      <c r="BC120" s="1" t="s">
        <v>192</v>
      </c>
      <c r="BD120" s="1">
        <v>35369</v>
      </c>
      <c r="BE120" s="1" t="s">
        <v>193</v>
      </c>
      <c r="BF120" s="1">
        <v>0.94540000000000002</v>
      </c>
      <c r="BG120" s="1">
        <v>0</v>
      </c>
      <c r="BH120" s="1">
        <v>41182</v>
      </c>
      <c r="BI120" s="1">
        <v>41181.620000000003</v>
      </c>
      <c r="BJ120" s="1">
        <v>1953</v>
      </c>
      <c r="BK120" s="1" t="s">
        <v>330</v>
      </c>
      <c r="BL120" s="1" t="s">
        <v>174</v>
      </c>
      <c r="BM120" s="1" t="s">
        <v>331</v>
      </c>
      <c r="BO120" s="1" t="s">
        <v>135</v>
      </c>
      <c r="BP120" s="1" t="s">
        <v>113</v>
      </c>
      <c r="BQ120" s="1">
        <v>1990</v>
      </c>
      <c r="BR120" s="1">
        <v>1984</v>
      </c>
      <c r="BT120" s="1" t="s">
        <v>174</v>
      </c>
      <c r="BU120" s="1" t="s">
        <v>137</v>
      </c>
      <c r="BV120" s="1" t="s">
        <v>282</v>
      </c>
      <c r="BW120" s="1">
        <v>1</v>
      </c>
      <c r="BX120" s="1">
        <v>0</v>
      </c>
      <c r="BY120" s="1">
        <v>100</v>
      </c>
      <c r="BZ120" s="1" t="s">
        <v>175</v>
      </c>
      <c r="CA120" s="1">
        <v>30317</v>
      </c>
      <c r="CB120" s="1" t="s">
        <v>139</v>
      </c>
      <c r="CC120" s="1">
        <v>2019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0</v>
      </c>
      <c r="CK120" s="1">
        <v>0</v>
      </c>
      <c r="CL120" s="1">
        <v>0</v>
      </c>
      <c r="CM120" s="1">
        <v>0</v>
      </c>
      <c r="CN120" s="1">
        <v>0</v>
      </c>
      <c r="CO120" s="1">
        <v>2018</v>
      </c>
      <c r="CP120" s="5">
        <v>184322</v>
      </c>
      <c r="CQ120" s="5">
        <v>0</v>
      </c>
      <c r="CR120" s="5">
        <v>127629</v>
      </c>
      <c r="CS120" s="5">
        <v>0</v>
      </c>
      <c r="CT120" s="5">
        <v>0</v>
      </c>
      <c r="CU120" s="5">
        <v>0</v>
      </c>
      <c r="CV120" s="5">
        <v>311951</v>
      </c>
      <c r="CW120" s="5">
        <v>0</v>
      </c>
      <c r="CX120" s="5">
        <v>311951</v>
      </c>
      <c r="CY120" s="5">
        <v>57198</v>
      </c>
      <c r="CZ120" s="5">
        <v>254753</v>
      </c>
      <c r="DA120" s="1">
        <v>0</v>
      </c>
      <c r="DB120" s="1">
        <v>0</v>
      </c>
      <c r="DE120" s="1">
        <v>0</v>
      </c>
      <c r="DF120" s="3">
        <v>0.11391440097</v>
      </c>
      <c r="DG120" s="4">
        <f t="shared" si="17"/>
        <v>0.12049334888363301</v>
      </c>
      <c r="DH120" s="5">
        <f t="shared" si="18"/>
        <v>3.0991738547439365</v>
      </c>
      <c r="DI120" s="6">
        <f t="shared" si="19"/>
        <v>15378.445624669199</v>
      </c>
      <c r="DJ120" s="6">
        <f>IF(ISNUMBER(MATCH(B120,'Green Overlap'!A:A,0)),MAX(12,DH120*1.35),MAX(DH120*1.35,3.5))</f>
        <v>12</v>
      </c>
      <c r="DK120" s="7">
        <f t="shared" si="20"/>
        <v>59545.335675038397</v>
      </c>
      <c r="DL120">
        <f>COUNTIF('Impacted Properties'!A:A,Red_A_Coit_to_US_75!B120)</f>
        <v>1</v>
      </c>
      <c r="DM120" s="7">
        <f t="shared" si="16"/>
        <v>67000</v>
      </c>
      <c r="DN120" s="7">
        <f t="shared" si="21"/>
        <v>0</v>
      </c>
    </row>
    <row r="121" spans="1:118" ht="28.8" x14ac:dyDescent="0.3">
      <c r="A121" s="1">
        <v>228563</v>
      </c>
      <c r="B121" s="1">
        <v>1587786</v>
      </c>
      <c r="C121" s="1" t="s">
        <v>1394</v>
      </c>
      <c r="H121" s="1">
        <v>45267.4788482</v>
      </c>
      <c r="I121" s="1">
        <v>1076.1056581099999</v>
      </c>
      <c r="J121" s="1">
        <v>45267.4707031</v>
      </c>
      <c r="K121" s="1">
        <v>1076.1055564400001</v>
      </c>
      <c r="P121" s="1" t="s">
        <v>1395</v>
      </c>
      <c r="Q121" s="1">
        <v>1587786</v>
      </c>
      <c r="R121" s="1" t="s">
        <v>1394</v>
      </c>
      <c r="S121" s="1" t="s">
        <v>1396</v>
      </c>
      <c r="T121" s="1" t="s">
        <v>113</v>
      </c>
      <c r="U121" s="1">
        <v>100</v>
      </c>
      <c r="X121" s="1" t="s">
        <v>1397</v>
      </c>
      <c r="Z121" s="1" t="s">
        <v>219</v>
      </c>
      <c r="AA121" s="1" t="s">
        <v>116</v>
      </c>
      <c r="AB121" s="1" t="s">
        <v>1398</v>
      </c>
      <c r="AC121" s="1" t="s">
        <v>118</v>
      </c>
      <c r="AD121" s="1" t="s">
        <v>318</v>
      </c>
      <c r="AE121" s="1" t="s">
        <v>319</v>
      </c>
      <c r="AF121" s="1" t="s">
        <v>320</v>
      </c>
      <c r="AG121" s="1" t="s">
        <v>242</v>
      </c>
      <c r="AH121" s="1" t="s">
        <v>542</v>
      </c>
      <c r="AI121" s="1" t="s">
        <v>1399</v>
      </c>
      <c r="AL121" s="1">
        <v>0</v>
      </c>
      <c r="AM121" s="1">
        <v>0</v>
      </c>
      <c r="AN121" s="1" t="s">
        <v>1400</v>
      </c>
      <c r="AO121" s="1" t="s">
        <v>265</v>
      </c>
      <c r="AP121" s="1" t="s">
        <v>324</v>
      </c>
      <c r="AQ121" s="1" t="s">
        <v>325</v>
      </c>
      <c r="AR121" s="1" t="s">
        <v>115</v>
      </c>
      <c r="AS121" s="1" t="s">
        <v>116</v>
      </c>
      <c r="AT121" s="1" t="s">
        <v>127</v>
      </c>
      <c r="AU121" s="2" t="s">
        <v>1401</v>
      </c>
      <c r="AV121" s="1" t="s">
        <v>327</v>
      </c>
      <c r="AW121" s="1" t="s">
        <v>129</v>
      </c>
      <c r="AZ121" s="1" t="s">
        <v>328</v>
      </c>
      <c r="BA121" s="1" t="s">
        <v>1402</v>
      </c>
      <c r="BC121" s="1" t="s">
        <v>192</v>
      </c>
      <c r="BD121" s="1">
        <v>30987</v>
      </c>
      <c r="BE121" s="1" t="s">
        <v>681</v>
      </c>
      <c r="BF121" s="1">
        <v>0.96099999999999997</v>
      </c>
      <c r="BG121" s="1">
        <v>0</v>
      </c>
      <c r="BH121" s="1">
        <v>41861</v>
      </c>
      <c r="BI121" s="1">
        <v>41861.160000000003</v>
      </c>
      <c r="BJ121" s="1">
        <v>0</v>
      </c>
      <c r="BK121" s="1" t="s">
        <v>330</v>
      </c>
      <c r="BL121" s="1" t="s">
        <v>610</v>
      </c>
      <c r="BO121" s="1" t="s">
        <v>135</v>
      </c>
      <c r="BP121" s="1" t="s">
        <v>113</v>
      </c>
      <c r="BQ121" s="1">
        <v>0</v>
      </c>
      <c r="BR121" s="1">
        <v>0</v>
      </c>
      <c r="BT121" s="1" t="s">
        <v>610</v>
      </c>
      <c r="BW121" s="1">
        <v>0</v>
      </c>
      <c r="BX121" s="1">
        <v>0</v>
      </c>
      <c r="BY121" s="1">
        <v>0</v>
      </c>
      <c r="BZ121" s="1" t="s">
        <v>175</v>
      </c>
      <c r="CA121" s="1">
        <v>30317</v>
      </c>
      <c r="CB121" s="1" t="s">
        <v>139</v>
      </c>
      <c r="CC121" s="1">
        <v>2019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>
        <v>0</v>
      </c>
      <c r="CL121" s="1">
        <v>0</v>
      </c>
      <c r="CM121" s="1">
        <v>0</v>
      </c>
      <c r="CN121" s="1">
        <v>0</v>
      </c>
      <c r="CO121" s="1">
        <v>2018</v>
      </c>
      <c r="CP121" s="5">
        <v>0</v>
      </c>
      <c r="CQ121" s="5">
        <v>0</v>
      </c>
      <c r="CR121" s="5">
        <v>0</v>
      </c>
      <c r="CS121" s="5">
        <v>129735</v>
      </c>
      <c r="CT121" s="5">
        <v>0</v>
      </c>
      <c r="CU121" s="5">
        <v>0</v>
      </c>
      <c r="CV121" s="5">
        <v>129735</v>
      </c>
      <c r="CW121" s="5">
        <v>0</v>
      </c>
      <c r="CX121" s="5">
        <v>129735</v>
      </c>
      <c r="CY121" s="5">
        <v>0</v>
      </c>
      <c r="CZ121" s="5">
        <v>129735</v>
      </c>
      <c r="DA121" s="1">
        <v>0</v>
      </c>
      <c r="DB121" s="1">
        <v>0</v>
      </c>
      <c r="DE121" s="1">
        <v>0</v>
      </c>
      <c r="DF121" s="3">
        <v>0.14929174693899999</v>
      </c>
      <c r="DG121" s="4">
        <f t="shared" si="17"/>
        <v>0.15535041304786679</v>
      </c>
      <c r="DH121" s="5">
        <f t="shared" si="18"/>
        <v>3.0991735537190079</v>
      </c>
      <c r="DI121" s="6">
        <f t="shared" si="19"/>
        <v>20154.385836764995</v>
      </c>
      <c r="DJ121" s="6">
        <f>IF(ISNUMBER(MATCH(B121,'Green Overlap'!A:A,0)),MAX(12,DH121*1.35),MAX(DH121*1.35,3.5))</f>
        <v>12</v>
      </c>
      <c r="DK121" s="7">
        <f t="shared" si="20"/>
        <v>78037.781959954082</v>
      </c>
      <c r="DL121">
        <f>COUNTIF('Impacted Properties'!A:A,Red_A_Coit_to_US_75!B121)</f>
        <v>1</v>
      </c>
      <c r="DM121" s="7">
        <f t="shared" si="16"/>
        <v>67000</v>
      </c>
      <c r="DN121" s="7">
        <f t="shared" si="21"/>
        <v>0</v>
      </c>
    </row>
    <row r="122" spans="1:118" ht="28.8" x14ac:dyDescent="0.3">
      <c r="A122" s="1">
        <v>235084</v>
      </c>
      <c r="B122" s="1">
        <v>2634606</v>
      </c>
      <c r="C122" s="1" t="s">
        <v>1403</v>
      </c>
      <c r="H122" s="1">
        <v>5176634.9439700004</v>
      </c>
      <c r="I122" s="1">
        <v>10633.235709</v>
      </c>
      <c r="J122" s="1">
        <v>5151001.4648399996</v>
      </c>
      <c r="K122" s="1">
        <v>10628.729222800001</v>
      </c>
      <c r="P122" s="1" t="s">
        <v>1404</v>
      </c>
      <c r="Q122" s="1">
        <v>2634606</v>
      </c>
      <c r="R122" s="1" t="s">
        <v>1403</v>
      </c>
      <c r="S122" s="1" t="s">
        <v>1405</v>
      </c>
      <c r="T122" s="1" t="s">
        <v>113</v>
      </c>
      <c r="U122" s="1">
        <v>100</v>
      </c>
      <c r="X122" s="1" t="s">
        <v>1406</v>
      </c>
      <c r="Z122" s="1" t="s">
        <v>506</v>
      </c>
      <c r="AA122" s="1" t="s">
        <v>507</v>
      </c>
      <c r="AB122" s="1" t="s">
        <v>1407</v>
      </c>
      <c r="AC122" s="1" t="s">
        <v>118</v>
      </c>
      <c r="AD122" s="1" t="s">
        <v>221</v>
      </c>
      <c r="AE122" s="1" t="s">
        <v>222</v>
      </c>
      <c r="AF122" s="1" t="s">
        <v>223</v>
      </c>
      <c r="AG122" s="1" t="s">
        <v>156</v>
      </c>
      <c r="AH122" s="1" t="s">
        <v>483</v>
      </c>
      <c r="AI122" s="1" t="s">
        <v>1408</v>
      </c>
      <c r="AL122" s="1">
        <v>0</v>
      </c>
      <c r="AM122" s="1">
        <v>0</v>
      </c>
      <c r="AP122" s="1" t="s">
        <v>1342</v>
      </c>
      <c r="AQ122" s="1" t="s">
        <v>1343</v>
      </c>
      <c r="AR122" s="1" t="s">
        <v>115</v>
      </c>
      <c r="AS122" s="1" t="s">
        <v>116</v>
      </c>
      <c r="AT122" s="1" t="s">
        <v>127</v>
      </c>
      <c r="AU122" s="2" t="s">
        <v>1344</v>
      </c>
      <c r="AV122" s="1" t="s">
        <v>208</v>
      </c>
      <c r="AW122" s="1" t="s">
        <v>168</v>
      </c>
      <c r="AZ122" s="1" t="s">
        <v>227</v>
      </c>
      <c r="BC122" s="1" t="s">
        <v>1409</v>
      </c>
      <c r="BD122" s="1">
        <v>39395</v>
      </c>
      <c r="BE122" s="1" t="s">
        <v>255</v>
      </c>
      <c r="BF122" s="1">
        <v>119.9905</v>
      </c>
      <c r="BG122" s="1">
        <v>0</v>
      </c>
      <c r="BH122" s="1">
        <v>5226786.18</v>
      </c>
      <c r="BI122" s="1">
        <v>5226786.18</v>
      </c>
      <c r="BJ122" s="1">
        <v>0</v>
      </c>
      <c r="BK122" s="1" t="s">
        <v>221</v>
      </c>
      <c r="BL122" s="1" t="s">
        <v>214</v>
      </c>
      <c r="BO122" s="1" t="s">
        <v>135</v>
      </c>
      <c r="BP122" s="1" t="s">
        <v>113</v>
      </c>
      <c r="BQ122" s="1">
        <v>0</v>
      </c>
      <c r="BR122" s="1">
        <v>0</v>
      </c>
      <c r="BT122" s="1" t="s">
        <v>155</v>
      </c>
      <c r="BW122" s="1">
        <v>0</v>
      </c>
      <c r="BX122" s="1">
        <v>0</v>
      </c>
      <c r="BY122" s="1">
        <v>0</v>
      </c>
      <c r="BZ122" s="1" t="s">
        <v>175</v>
      </c>
      <c r="CA122" s="1">
        <v>39434</v>
      </c>
      <c r="CB122" s="1" t="s">
        <v>139</v>
      </c>
      <c r="CC122" s="1">
        <v>2019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">
        <v>0</v>
      </c>
      <c r="CK122" s="1">
        <v>0</v>
      </c>
      <c r="CL122" s="1">
        <v>0</v>
      </c>
      <c r="CM122" s="1">
        <v>0</v>
      </c>
      <c r="CN122" s="1">
        <v>0</v>
      </c>
      <c r="CO122" s="1">
        <v>2018</v>
      </c>
      <c r="CP122" s="5">
        <v>0</v>
      </c>
      <c r="CQ122" s="5">
        <v>0</v>
      </c>
      <c r="CR122" s="5">
        <v>0</v>
      </c>
      <c r="CS122" s="5">
        <v>0</v>
      </c>
      <c r="CT122" s="5">
        <v>19438</v>
      </c>
      <c r="CU122" s="5">
        <v>3569953</v>
      </c>
      <c r="CV122" s="5">
        <v>3569953</v>
      </c>
      <c r="CW122" s="5">
        <v>3550515</v>
      </c>
      <c r="CX122" s="5">
        <v>19438</v>
      </c>
      <c r="CY122" s="5">
        <v>0</v>
      </c>
      <c r="CZ122" s="5">
        <v>19438</v>
      </c>
      <c r="DA122" s="1">
        <v>0</v>
      </c>
      <c r="DB122" s="1">
        <v>0</v>
      </c>
      <c r="DE122" s="1">
        <v>0</v>
      </c>
      <c r="DF122" s="3">
        <v>37.6143646815</v>
      </c>
      <c r="DG122" s="4">
        <f t="shared" si="17"/>
        <v>0.31347785600943412</v>
      </c>
      <c r="DH122" s="5">
        <f t="shared" si="18"/>
        <v>0.68301110415808142</v>
      </c>
      <c r="DI122" s="6">
        <f t="shared" si="19"/>
        <v>1119101.2124944474</v>
      </c>
      <c r="DJ122" s="6">
        <f>IF(ISNUMBER(MATCH(B122,'Green Overlap'!A:A,0)),MAX(12,DH122*1.35),MAX(DH122*1.35,3.5))</f>
        <v>3.5</v>
      </c>
      <c r="DK122" s="7">
        <f t="shared" si="20"/>
        <v>5734686.0393414907</v>
      </c>
      <c r="DL122">
        <f>COUNTIF('Impacted Properties'!A:A,Red_A_Coit_to_US_75!B122)</f>
        <v>0</v>
      </c>
      <c r="DM122" s="7">
        <f t="shared" si="16"/>
        <v>67000</v>
      </c>
      <c r="DN122" s="7">
        <f t="shared" si="21"/>
        <v>5801700</v>
      </c>
    </row>
    <row r="123" spans="1:118" x14ac:dyDescent="0.3">
      <c r="A123" s="1">
        <v>227249</v>
      </c>
      <c r="B123" s="1">
        <v>2663908</v>
      </c>
      <c r="C123" s="1" t="s">
        <v>1410</v>
      </c>
      <c r="H123" s="1">
        <v>383752.00528799999</v>
      </c>
      <c r="I123" s="1">
        <v>3038.5202241299999</v>
      </c>
      <c r="J123" s="1">
        <v>383752.00585900003</v>
      </c>
      <c r="K123" s="1">
        <v>3038.5202241299999</v>
      </c>
      <c r="P123" s="1" t="s">
        <v>1411</v>
      </c>
      <c r="Q123" s="1">
        <v>2663908</v>
      </c>
      <c r="R123" s="1" t="s">
        <v>1410</v>
      </c>
      <c r="S123" s="1" t="s">
        <v>1412</v>
      </c>
      <c r="T123" s="1" t="s">
        <v>113</v>
      </c>
      <c r="U123" s="1">
        <v>100</v>
      </c>
      <c r="W123" s="1" t="s">
        <v>1413</v>
      </c>
      <c r="X123" s="1" t="s">
        <v>1414</v>
      </c>
      <c r="Z123" s="1" t="s">
        <v>219</v>
      </c>
      <c r="AA123" s="1" t="s">
        <v>116</v>
      </c>
      <c r="AB123" s="1" t="s">
        <v>1415</v>
      </c>
      <c r="AC123" s="1" t="s">
        <v>118</v>
      </c>
      <c r="AD123" s="1" t="s">
        <v>1416</v>
      </c>
      <c r="AE123" s="1" t="s">
        <v>1417</v>
      </c>
      <c r="AF123" s="1" t="s">
        <v>1418</v>
      </c>
      <c r="AH123" s="1" t="s">
        <v>981</v>
      </c>
      <c r="AI123" s="1" t="s">
        <v>1419</v>
      </c>
      <c r="AL123" s="1">
        <v>0</v>
      </c>
      <c r="AM123" s="1">
        <v>0</v>
      </c>
      <c r="AV123" s="1" t="s">
        <v>208</v>
      </c>
      <c r="AW123" s="1" t="s">
        <v>129</v>
      </c>
      <c r="AZ123" s="1" t="s">
        <v>209</v>
      </c>
      <c r="BC123" s="1" t="s">
        <v>1420</v>
      </c>
      <c r="BD123" s="1">
        <v>40324</v>
      </c>
      <c r="BE123" s="1" t="s">
        <v>441</v>
      </c>
      <c r="BF123" s="1">
        <v>8.81</v>
      </c>
      <c r="BG123" s="1">
        <v>0</v>
      </c>
      <c r="BH123" s="1">
        <v>383763.6</v>
      </c>
      <c r="BI123" s="1">
        <v>383763.6</v>
      </c>
      <c r="BJ123" s="1">
        <v>0</v>
      </c>
      <c r="BK123" s="1" t="s">
        <v>1416</v>
      </c>
      <c r="BL123" s="1" t="s">
        <v>214</v>
      </c>
      <c r="BO123" s="1" t="s">
        <v>135</v>
      </c>
      <c r="BP123" s="1" t="s">
        <v>113</v>
      </c>
      <c r="BQ123" s="1">
        <v>0</v>
      </c>
      <c r="BR123" s="1">
        <v>0</v>
      </c>
      <c r="BT123" s="1" t="s">
        <v>136</v>
      </c>
      <c r="BW123" s="1">
        <v>0</v>
      </c>
      <c r="BX123" s="1">
        <v>0</v>
      </c>
      <c r="BY123" s="1">
        <v>0</v>
      </c>
      <c r="BZ123" s="1" t="s">
        <v>175</v>
      </c>
      <c r="CA123" s="1">
        <v>40399</v>
      </c>
      <c r="CB123" s="1" t="s">
        <v>139</v>
      </c>
      <c r="CC123" s="1">
        <v>2019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">
        <v>0</v>
      </c>
      <c r="CK123" s="1">
        <v>0</v>
      </c>
      <c r="CL123" s="1">
        <v>0</v>
      </c>
      <c r="CM123" s="1">
        <v>0</v>
      </c>
      <c r="CN123" s="1">
        <v>0</v>
      </c>
      <c r="CO123" s="1">
        <v>2018</v>
      </c>
      <c r="CP123" s="5">
        <v>0</v>
      </c>
      <c r="CQ123" s="5">
        <v>0</v>
      </c>
      <c r="CR123" s="5">
        <v>0</v>
      </c>
      <c r="CS123" s="5">
        <v>0</v>
      </c>
      <c r="CT123" s="5">
        <v>978</v>
      </c>
      <c r="CU123" s="5">
        <v>767527</v>
      </c>
      <c r="CV123" s="5">
        <v>767527</v>
      </c>
      <c r="CW123" s="5">
        <v>766549</v>
      </c>
      <c r="CX123" s="5">
        <v>978</v>
      </c>
      <c r="CY123" s="5">
        <v>0</v>
      </c>
      <c r="CZ123" s="5">
        <v>978</v>
      </c>
      <c r="DA123" s="1">
        <v>2011</v>
      </c>
      <c r="DB123" s="1">
        <v>970097</v>
      </c>
      <c r="DD123" s="1" t="s">
        <v>321</v>
      </c>
      <c r="DE123" s="1">
        <v>102.694</v>
      </c>
      <c r="DF123" s="3">
        <v>0.53265249062800002</v>
      </c>
      <c r="DG123" s="4">
        <f t="shared" si="17"/>
        <v>6.045998758547106E-2</v>
      </c>
      <c r="DH123" s="5">
        <f t="shared" si="18"/>
        <v>1.9999994788458313</v>
      </c>
      <c r="DI123" s="6">
        <f t="shared" si="19"/>
        <v>46404.672891513845</v>
      </c>
      <c r="DJ123" s="6">
        <f>IF(ISNUMBER(MATCH(B123,'Green Overlap'!A:A,0)),MAX(12,DH123*1.35),MAX(DH123*1.35,3.5))</f>
        <v>3.5</v>
      </c>
      <c r="DK123" s="7">
        <f t="shared" si="20"/>
        <v>81208.198721144887</v>
      </c>
      <c r="DL123">
        <f>COUNTIF('Impacted Properties'!A:A,Red_A_Coit_to_US_75!B123)</f>
        <v>0</v>
      </c>
      <c r="DM123" s="7">
        <f t="shared" si="16"/>
        <v>67000</v>
      </c>
      <c r="DN123" s="7">
        <f t="shared" si="21"/>
        <v>148300</v>
      </c>
    </row>
    <row r="124" spans="1:118" ht="28.8" x14ac:dyDescent="0.3">
      <c r="A124" s="1">
        <v>233720</v>
      </c>
      <c r="B124" s="1">
        <v>2676723</v>
      </c>
      <c r="C124" s="1" t="s">
        <v>1421</v>
      </c>
      <c r="H124" s="1">
        <v>2195934.31085</v>
      </c>
      <c r="I124" s="1">
        <v>7974.7110521499999</v>
      </c>
      <c r="J124" s="1">
        <v>2195934.375</v>
      </c>
      <c r="K124" s="1">
        <v>7974.7109540199999</v>
      </c>
      <c r="P124" s="1" t="s">
        <v>1422</v>
      </c>
      <c r="Q124" s="1">
        <v>2676723</v>
      </c>
      <c r="R124" s="1" t="s">
        <v>1421</v>
      </c>
      <c r="S124" s="1" t="s">
        <v>1423</v>
      </c>
      <c r="T124" s="1" t="s">
        <v>113</v>
      </c>
      <c r="U124" s="1">
        <v>100</v>
      </c>
      <c r="X124" s="1" t="s">
        <v>1424</v>
      </c>
      <c r="Z124" s="1" t="s">
        <v>219</v>
      </c>
      <c r="AA124" s="1" t="s">
        <v>116</v>
      </c>
      <c r="AB124" s="1" t="s">
        <v>1425</v>
      </c>
      <c r="AC124" s="1" t="s">
        <v>118</v>
      </c>
      <c r="AD124" s="1" t="s">
        <v>1174</v>
      </c>
      <c r="AE124" s="1" t="s">
        <v>1426</v>
      </c>
      <c r="AF124" s="1" t="s">
        <v>1176</v>
      </c>
      <c r="AG124" s="1" t="s">
        <v>242</v>
      </c>
      <c r="AH124" s="1" t="s">
        <v>1427</v>
      </c>
      <c r="AI124" s="1" t="s">
        <v>1428</v>
      </c>
      <c r="AJ124" s="1" t="s">
        <v>633</v>
      </c>
      <c r="AL124" s="1">
        <v>0</v>
      </c>
      <c r="AM124" s="1">
        <v>0</v>
      </c>
      <c r="AO124" s="1" t="s">
        <v>265</v>
      </c>
      <c r="AP124" s="1" t="s">
        <v>248</v>
      </c>
      <c r="AQ124" s="1" t="s">
        <v>249</v>
      </c>
      <c r="AR124" s="1" t="s">
        <v>115</v>
      </c>
      <c r="AS124" s="1" t="s">
        <v>116</v>
      </c>
      <c r="AT124" s="1" t="s">
        <v>127</v>
      </c>
      <c r="AU124" s="2" t="s">
        <v>1167</v>
      </c>
      <c r="AV124" s="1" t="s">
        <v>208</v>
      </c>
      <c r="AW124" s="1" t="s">
        <v>168</v>
      </c>
      <c r="AZ124" s="1" t="s">
        <v>227</v>
      </c>
      <c r="BC124" s="1" t="s">
        <v>1429</v>
      </c>
      <c r="BD124" s="1">
        <v>41626</v>
      </c>
      <c r="BE124" s="1" t="s">
        <v>255</v>
      </c>
      <c r="BF124" s="1">
        <v>51.52</v>
      </c>
      <c r="BG124" s="1">
        <v>0</v>
      </c>
      <c r="BH124" s="1">
        <v>2244211.2000000002</v>
      </c>
      <c r="BI124" s="1">
        <v>2244211.2000000002</v>
      </c>
      <c r="BJ124" s="1">
        <v>0</v>
      </c>
      <c r="BL124" s="1" t="s">
        <v>194</v>
      </c>
      <c r="BO124" s="1" t="s">
        <v>135</v>
      </c>
      <c r="BP124" s="1" t="s">
        <v>113</v>
      </c>
      <c r="BQ124" s="1">
        <v>0</v>
      </c>
      <c r="BR124" s="1">
        <v>0</v>
      </c>
      <c r="BT124" s="1" t="s">
        <v>194</v>
      </c>
      <c r="BW124" s="1">
        <v>0</v>
      </c>
      <c r="BX124" s="1">
        <v>0</v>
      </c>
      <c r="BY124" s="1">
        <v>0</v>
      </c>
      <c r="BZ124" s="1" t="s">
        <v>175</v>
      </c>
      <c r="CA124" s="1">
        <v>40939</v>
      </c>
      <c r="CB124" s="1" t="s">
        <v>139</v>
      </c>
      <c r="CC124" s="1">
        <v>2019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1">
        <v>2018</v>
      </c>
      <c r="CP124" s="5">
        <v>0</v>
      </c>
      <c r="CQ124" s="5">
        <v>0</v>
      </c>
      <c r="CR124" s="5">
        <v>0</v>
      </c>
      <c r="CS124" s="5">
        <v>8976845</v>
      </c>
      <c r="CT124" s="5">
        <v>0</v>
      </c>
      <c r="CU124" s="5">
        <v>0</v>
      </c>
      <c r="CV124" s="5">
        <v>8976845</v>
      </c>
      <c r="CW124" s="5">
        <v>0</v>
      </c>
      <c r="CX124" s="5">
        <v>8976845</v>
      </c>
      <c r="CY124" s="5">
        <v>0</v>
      </c>
      <c r="CZ124" s="5">
        <v>8976845</v>
      </c>
      <c r="DA124" s="1">
        <v>2012</v>
      </c>
      <c r="DB124" s="1">
        <v>2647941</v>
      </c>
      <c r="DC124" s="1" t="s">
        <v>242</v>
      </c>
      <c r="DD124" s="1" t="s">
        <v>394</v>
      </c>
      <c r="DE124" s="1">
        <v>52.61</v>
      </c>
      <c r="DF124" s="3">
        <v>0.61076350997899997</v>
      </c>
      <c r="DG124" s="4">
        <f t="shared" si="17"/>
        <v>1.185488179307065E-2</v>
      </c>
      <c r="DH124" s="5">
        <f t="shared" si="18"/>
        <v>4.0000000891181715</v>
      </c>
      <c r="DI124" s="6">
        <f t="shared" si="19"/>
        <v>106419.4363497173</v>
      </c>
      <c r="DJ124" s="6">
        <f>IF(ISNUMBER(MATCH(B124,'Green Overlap'!A:A,0)),MAX(12,DH124*1.35),MAX(DH124*1.35,3.5))</f>
        <v>12</v>
      </c>
      <c r="DK124" s="7">
        <f t="shared" si="20"/>
        <v>319258.30193622288</v>
      </c>
      <c r="DL124">
        <f>COUNTIF('Impacted Properties'!A:A,Red_A_Coit_to_US_75!B124)</f>
        <v>0</v>
      </c>
      <c r="DM124" s="7">
        <f t="shared" si="16"/>
        <v>67000</v>
      </c>
      <c r="DN124" s="7">
        <f t="shared" si="21"/>
        <v>386300</v>
      </c>
    </row>
    <row r="125" spans="1:118" x14ac:dyDescent="0.3">
      <c r="A125" s="1">
        <v>227296</v>
      </c>
      <c r="B125" s="1">
        <v>2682371</v>
      </c>
      <c r="C125" s="1" t="s">
        <v>1430</v>
      </c>
      <c r="H125" s="1">
        <v>27306.9518422</v>
      </c>
      <c r="I125" s="1">
        <v>822.20452095999997</v>
      </c>
      <c r="J125" s="1">
        <v>27306.953125</v>
      </c>
      <c r="K125" s="1">
        <v>822.20452095999997</v>
      </c>
      <c r="P125" s="1" t="s">
        <v>1431</v>
      </c>
      <c r="Q125" s="1">
        <v>2682371</v>
      </c>
      <c r="R125" s="1" t="s">
        <v>1430</v>
      </c>
      <c r="S125" s="1" t="s">
        <v>874</v>
      </c>
      <c r="T125" s="1" t="s">
        <v>113</v>
      </c>
      <c r="U125" s="1">
        <v>100</v>
      </c>
      <c r="X125" s="1" t="s">
        <v>875</v>
      </c>
      <c r="Z125" s="1" t="s">
        <v>219</v>
      </c>
      <c r="AA125" s="1" t="s">
        <v>116</v>
      </c>
      <c r="AB125" s="1" t="s">
        <v>876</v>
      </c>
      <c r="AC125" s="1" t="s">
        <v>118</v>
      </c>
      <c r="AD125" s="1" t="s">
        <v>539</v>
      </c>
      <c r="AE125" s="1" t="s">
        <v>540</v>
      </c>
      <c r="AF125" s="1" t="s">
        <v>541</v>
      </c>
      <c r="AH125" s="1" t="s">
        <v>282</v>
      </c>
      <c r="AI125" s="1" t="s">
        <v>1432</v>
      </c>
      <c r="AL125" s="1">
        <v>0</v>
      </c>
      <c r="AM125" s="1">
        <v>0</v>
      </c>
      <c r="AW125" s="1" t="s">
        <v>168</v>
      </c>
      <c r="AZ125" s="1" t="s">
        <v>170</v>
      </c>
      <c r="BA125" s="1" t="s">
        <v>880</v>
      </c>
      <c r="BB125" s="1" t="s">
        <v>881</v>
      </c>
      <c r="BC125" s="1" t="s">
        <v>882</v>
      </c>
      <c r="BD125" s="1">
        <v>38701</v>
      </c>
      <c r="BE125" s="1" t="s">
        <v>193</v>
      </c>
      <c r="BF125" s="1">
        <v>1.1021000000000001</v>
      </c>
      <c r="BG125" s="1">
        <v>674.38189999999997</v>
      </c>
      <c r="BH125" s="1">
        <v>48007.48</v>
      </c>
      <c r="BI125" s="1">
        <v>48007.48</v>
      </c>
      <c r="BJ125" s="1">
        <v>0</v>
      </c>
      <c r="BK125" s="1" t="s">
        <v>539</v>
      </c>
      <c r="BL125" s="1" t="s">
        <v>214</v>
      </c>
      <c r="BO125" s="1" t="s">
        <v>135</v>
      </c>
      <c r="BP125" s="1" t="s">
        <v>113</v>
      </c>
      <c r="BQ125" s="1">
        <v>0</v>
      </c>
      <c r="BR125" s="1">
        <v>0</v>
      </c>
      <c r="BT125" s="1" t="s">
        <v>155</v>
      </c>
      <c r="BW125" s="1">
        <v>0</v>
      </c>
      <c r="BX125" s="1">
        <v>0</v>
      </c>
      <c r="BY125" s="1">
        <v>0</v>
      </c>
      <c r="BZ125" s="1" t="s">
        <v>175</v>
      </c>
      <c r="CA125" s="1">
        <v>41178</v>
      </c>
      <c r="CB125" s="1" t="s">
        <v>139</v>
      </c>
      <c r="CC125" s="1">
        <v>2019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0</v>
      </c>
      <c r="CL125" s="1">
        <v>0</v>
      </c>
      <c r="CM125" s="1">
        <v>0</v>
      </c>
      <c r="CN125" s="1">
        <v>0</v>
      </c>
      <c r="CO125" s="1">
        <v>2018</v>
      </c>
      <c r="CP125" s="5">
        <v>0</v>
      </c>
      <c r="CQ125" s="5">
        <v>0</v>
      </c>
      <c r="CR125" s="5">
        <v>0</v>
      </c>
      <c r="CS125" s="5">
        <v>0</v>
      </c>
      <c r="CT125" s="5">
        <v>179</v>
      </c>
      <c r="CU125" s="5">
        <v>88168</v>
      </c>
      <c r="CV125" s="5">
        <v>88168</v>
      </c>
      <c r="CW125" s="5">
        <v>87989</v>
      </c>
      <c r="CX125" s="5">
        <v>179</v>
      </c>
      <c r="CY125" s="5">
        <v>0</v>
      </c>
      <c r="CZ125" s="5">
        <v>179</v>
      </c>
      <c r="DA125" s="1">
        <v>2009</v>
      </c>
      <c r="DB125" s="1">
        <v>965094</v>
      </c>
      <c r="DD125" s="1" t="s">
        <v>282</v>
      </c>
      <c r="DE125" s="1">
        <v>1.7430000000000001</v>
      </c>
      <c r="DF125" s="3">
        <v>1.6767032475700001E-2</v>
      </c>
      <c r="DG125" s="4">
        <f t="shared" si="17"/>
        <v>1.5213711168374012E-2</v>
      </c>
      <c r="DH125" s="5">
        <f t="shared" si="18"/>
        <v>1.8365471380709839</v>
      </c>
      <c r="DI125" s="6">
        <f t="shared" si="19"/>
        <v>1341.3624862931999</v>
      </c>
      <c r="DJ125" s="6">
        <f>IF(ISNUMBER(MATCH(B125,'Green Overlap'!A:A,0)),MAX(12,DH125*1.35),MAX(DH125*1.35,3.5))</f>
        <v>3.5</v>
      </c>
      <c r="DK125" s="7">
        <f t="shared" si="20"/>
        <v>2556.3017712452224</v>
      </c>
      <c r="DL125">
        <f>COUNTIF('Impacted Properties'!A:A,Red_A_Coit_to_US_75!B125)</f>
        <v>0</v>
      </c>
      <c r="DM125" s="7">
        <f t="shared" si="16"/>
        <v>11000</v>
      </c>
      <c r="DN125" s="7">
        <f t="shared" si="21"/>
        <v>13600</v>
      </c>
    </row>
    <row r="126" spans="1:118" ht="28.8" x14ac:dyDescent="0.3">
      <c r="A126" s="1">
        <v>249806</v>
      </c>
      <c r="B126" s="1">
        <v>965959</v>
      </c>
      <c r="C126" s="1" t="s">
        <v>1433</v>
      </c>
      <c r="H126" s="1">
        <v>20874.3109109</v>
      </c>
      <c r="I126" s="1">
        <v>1046.7992493300001</v>
      </c>
      <c r="J126" s="1">
        <v>20874.3125</v>
      </c>
      <c r="K126" s="1">
        <v>1046.7992493300001</v>
      </c>
      <c r="N126" s="1" t="s">
        <v>302</v>
      </c>
      <c r="O126" s="1">
        <v>43343</v>
      </c>
      <c r="P126" s="1" t="s">
        <v>1434</v>
      </c>
      <c r="Q126" s="1">
        <v>965959</v>
      </c>
      <c r="R126" s="1" t="s">
        <v>1433</v>
      </c>
      <c r="S126" s="1" t="s">
        <v>591</v>
      </c>
      <c r="T126" s="1" t="s">
        <v>113</v>
      </c>
      <c r="U126" s="1">
        <v>100</v>
      </c>
      <c r="X126" s="1" t="s">
        <v>592</v>
      </c>
      <c r="Z126" s="1" t="s">
        <v>593</v>
      </c>
      <c r="AA126" s="1" t="s">
        <v>116</v>
      </c>
      <c r="AB126" s="1" t="s">
        <v>594</v>
      </c>
      <c r="AC126" s="1" t="s">
        <v>118</v>
      </c>
      <c r="AD126" s="1" t="s">
        <v>279</v>
      </c>
      <c r="AE126" s="1" t="s">
        <v>280</v>
      </c>
      <c r="AF126" s="1" t="s">
        <v>281</v>
      </c>
      <c r="AH126" s="1" t="s">
        <v>1435</v>
      </c>
      <c r="AI126" s="1" t="s">
        <v>1436</v>
      </c>
      <c r="AL126" s="1">
        <v>0</v>
      </c>
      <c r="AM126" s="1">
        <v>0</v>
      </c>
      <c r="AR126" s="1" t="s">
        <v>115</v>
      </c>
      <c r="AS126" s="1" t="s">
        <v>116</v>
      </c>
      <c r="AU126" s="2" t="s">
        <v>597</v>
      </c>
      <c r="AV126" s="1" t="s">
        <v>208</v>
      </c>
      <c r="AW126" s="1" t="s">
        <v>129</v>
      </c>
      <c r="AZ126" s="1" t="s">
        <v>209</v>
      </c>
      <c r="BC126" s="1" t="s">
        <v>598</v>
      </c>
      <c r="BD126" s="1">
        <v>43333</v>
      </c>
      <c r="BE126" s="1" t="s">
        <v>441</v>
      </c>
      <c r="BF126" s="1">
        <v>0</v>
      </c>
      <c r="BG126" s="1">
        <v>9.4890000000000008</v>
      </c>
      <c r="BH126" s="1">
        <v>23043</v>
      </c>
      <c r="BI126" s="1">
        <v>23043</v>
      </c>
      <c r="BJ126" s="1">
        <v>0</v>
      </c>
      <c r="BK126" s="1" t="s">
        <v>279</v>
      </c>
      <c r="BL126" s="1" t="s">
        <v>194</v>
      </c>
      <c r="BO126" s="1" t="s">
        <v>135</v>
      </c>
      <c r="BP126" s="1" t="s">
        <v>113</v>
      </c>
      <c r="BQ126" s="1">
        <v>0</v>
      </c>
      <c r="BR126" s="1">
        <v>0</v>
      </c>
      <c r="BT126" s="1" t="s">
        <v>194</v>
      </c>
      <c r="BW126" s="1">
        <v>0</v>
      </c>
      <c r="BX126" s="1">
        <v>0</v>
      </c>
      <c r="BY126" s="1">
        <v>0</v>
      </c>
      <c r="BZ126" s="1" t="s">
        <v>175</v>
      </c>
      <c r="CB126" s="1" t="s">
        <v>139</v>
      </c>
      <c r="CC126" s="1">
        <v>2019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">
        <v>0</v>
      </c>
      <c r="CK126" s="1">
        <v>0</v>
      </c>
      <c r="CL126" s="1">
        <v>0</v>
      </c>
      <c r="CM126" s="1">
        <v>0</v>
      </c>
      <c r="CN126" s="1">
        <v>0</v>
      </c>
      <c r="CO126" s="1">
        <v>2018</v>
      </c>
      <c r="CP126" s="5">
        <v>0</v>
      </c>
      <c r="CQ126" s="5">
        <v>0</v>
      </c>
      <c r="CR126" s="5">
        <v>0</v>
      </c>
      <c r="CS126" s="5">
        <v>80651</v>
      </c>
      <c r="CT126" s="5">
        <v>0</v>
      </c>
      <c r="CU126" s="5">
        <v>0</v>
      </c>
      <c r="CV126" s="5">
        <v>80651</v>
      </c>
      <c r="CW126" s="5">
        <v>0</v>
      </c>
      <c r="CX126" s="5">
        <v>80651</v>
      </c>
      <c r="CY126" s="5">
        <v>0</v>
      </c>
      <c r="CZ126" s="5">
        <v>80651</v>
      </c>
      <c r="DA126" s="1">
        <v>0</v>
      </c>
      <c r="DB126" s="1">
        <v>0</v>
      </c>
      <c r="DE126" s="1">
        <v>0</v>
      </c>
      <c r="DF126" s="3">
        <v>0.27000502006900001</v>
      </c>
      <c r="DG126" s="4">
        <f t="shared" si="17"/>
        <v>0.51041178120060937</v>
      </c>
      <c r="DH126" s="5">
        <f t="shared" si="18"/>
        <v>3.5000216985635553</v>
      </c>
      <c r="DI126" s="6">
        <f t="shared" si="19"/>
        <v>41165.220565610347</v>
      </c>
      <c r="DJ126" s="6">
        <f>IF(ISNUMBER(MATCH(B126,'Green Overlap'!A:A,0)),MAX(12,DH126*1.35),MAX(DH126*1.35,3.5))</f>
        <v>12</v>
      </c>
      <c r="DK126" s="7">
        <f t="shared" si="20"/>
        <v>141137.02409046769</v>
      </c>
      <c r="DL126">
        <f>COUNTIF('Impacted Properties'!A:A,Red_A_Coit_to_US_75!B126)</f>
        <v>0</v>
      </c>
      <c r="DM126" s="7">
        <f t="shared" si="16"/>
        <v>67000</v>
      </c>
      <c r="DN126" s="7">
        <f t="shared" si="21"/>
        <v>208200</v>
      </c>
    </row>
    <row r="127" spans="1:118" ht="28.8" x14ac:dyDescent="0.3">
      <c r="A127" s="1">
        <v>244133</v>
      </c>
      <c r="B127" s="1">
        <v>1062156</v>
      </c>
      <c r="C127" s="1" t="s">
        <v>1437</v>
      </c>
      <c r="D127" s="1">
        <v>38795</v>
      </c>
      <c r="H127" s="1">
        <v>1856751.3</v>
      </c>
      <c r="I127" s="1">
        <v>7019.6613904200003</v>
      </c>
      <c r="J127" s="1">
        <v>719328.765625</v>
      </c>
      <c r="K127" s="1">
        <v>4845.23690506</v>
      </c>
      <c r="P127" s="1" t="s">
        <v>1438</v>
      </c>
      <c r="Q127" s="1">
        <v>1062156</v>
      </c>
      <c r="R127" s="1" t="s">
        <v>1437</v>
      </c>
      <c r="S127" s="1" t="s">
        <v>885</v>
      </c>
      <c r="T127" s="1" t="s">
        <v>113</v>
      </c>
      <c r="U127" s="1">
        <v>100</v>
      </c>
      <c r="X127" s="1" t="s">
        <v>886</v>
      </c>
      <c r="Z127" s="1" t="s">
        <v>219</v>
      </c>
      <c r="AA127" s="1" t="s">
        <v>116</v>
      </c>
      <c r="AB127" s="1" t="s">
        <v>887</v>
      </c>
      <c r="AC127" s="1" t="s">
        <v>118</v>
      </c>
      <c r="AD127" s="1" t="s">
        <v>221</v>
      </c>
      <c r="AE127" s="1" t="s">
        <v>703</v>
      </c>
      <c r="AF127" s="1" t="s">
        <v>223</v>
      </c>
      <c r="AG127" s="1" t="s">
        <v>394</v>
      </c>
      <c r="AH127" s="1" t="s">
        <v>1439</v>
      </c>
      <c r="AI127" s="1" t="s">
        <v>1440</v>
      </c>
      <c r="AL127" s="1">
        <v>0</v>
      </c>
      <c r="AM127" s="1">
        <v>0</v>
      </c>
      <c r="AP127" s="1" t="s">
        <v>891</v>
      </c>
      <c r="AR127" s="1" t="s">
        <v>115</v>
      </c>
      <c r="AS127" s="1" t="s">
        <v>116</v>
      </c>
      <c r="AT127" s="1" t="s">
        <v>127</v>
      </c>
      <c r="AU127" s="2" t="s">
        <v>924</v>
      </c>
      <c r="AV127" s="1" t="s">
        <v>208</v>
      </c>
      <c r="AW127" s="1" t="s">
        <v>168</v>
      </c>
      <c r="AZ127" s="1" t="s">
        <v>227</v>
      </c>
      <c r="BC127" s="1" t="s">
        <v>1331</v>
      </c>
      <c r="BD127" s="1">
        <v>38744</v>
      </c>
      <c r="BE127" s="1" t="s">
        <v>255</v>
      </c>
      <c r="BF127" s="1">
        <v>14.674799999999999</v>
      </c>
      <c r="BG127" s="1">
        <v>1338.8596</v>
      </c>
      <c r="BH127" s="1">
        <v>639234.29</v>
      </c>
      <c r="BI127" s="1">
        <v>639234.29</v>
      </c>
      <c r="BJ127" s="1">
        <v>0</v>
      </c>
      <c r="BK127" s="1" t="s">
        <v>221</v>
      </c>
      <c r="BL127" s="1" t="s">
        <v>214</v>
      </c>
      <c r="BO127" s="1" t="s">
        <v>135</v>
      </c>
      <c r="BP127" s="1" t="s">
        <v>113</v>
      </c>
      <c r="BQ127" s="1">
        <v>0</v>
      </c>
      <c r="BR127" s="1">
        <v>0</v>
      </c>
      <c r="BT127" s="1" t="s">
        <v>136</v>
      </c>
      <c r="BW127" s="1">
        <v>0</v>
      </c>
      <c r="BX127" s="1">
        <v>0</v>
      </c>
      <c r="BY127" s="1">
        <v>0</v>
      </c>
      <c r="BZ127" s="1" t="s">
        <v>175</v>
      </c>
      <c r="CB127" s="1" t="s">
        <v>139</v>
      </c>
      <c r="CC127" s="1">
        <v>2019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1">
        <v>0</v>
      </c>
      <c r="CK127" s="1">
        <v>0</v>
      </c>
      <c r="CL127" s="1">
        <v>0</v>
      </c>
      <c r="CM127" s="1">
        <v>0</v>
      </c>
      <c r="CN127" s="1">
        <v>0</v>
      </c>
      <c r="CO127" s="1">
        <v>2018</v>
      </c>
      <c r="CP127" s="5">
        <v>0</v>
      </c>
      <c r="CQ127" s="5">
        <v>0</v>
      </c>
      <c r="CR127" s="5">
        <v>0</v>
      </c>
      <c r="CS127" s="5">
        <v>0</v>
      </c>
      <c r="CT127" s="5">
        <v>1629</v>
      </c>
      <c r="CU127" s="5">
        <v>366870</v>
      </c>
      <c r="CV127" s="5">
        <v>366870</v>
      </c>
      <c r="CW127" s="5">
        <v>365241</v>
      </c>
      <c r="CX127" s="5">
        <v>1629</v>
      </c>
      <c r="CY127" s="5">
        <v>0</v>
      </c>
      <c r="CZ127" s="5">
        <v>1629</v>
      </c>
      <c r="DA127" s="1">
        <v>0</v>
      </c>
      <c r="DB127" s="1">
        <v>0</v>
      </c>
      <c r="DE127" s="1">
        <v>0</v>
      </c>
      <c r="DF127" s="3">
        <v>4.0006204102599998</v>
      </c>
      <c r="DG127" s="4">
        <f t="shared" si="17"/>
        <v>0.27261839328257187</v>
      </c>
      <c r="DH127" s="5">
        <f t="shared" si="18"/>
        <v>0.57392102667083145</v>
      </c>
      <c r="DI127" s="6">
        <f t="shared" si="19"/>
        <v>100015.50994357714</v>
      </c>
      <c r="DJ127" s="6">
        <f>IF(ISNUMBER(MATCH(B127,'Green Overlap'!A:A,0)),MAX(12,DH127*1.35),MAX(DH127*1.35,3.5))</f>
        <v>3.5</v>
      </c>
      <c r="DK127" s="7">
        <f t="shared" si="20"/>
        <v>609934.58774823963</v>
      </c>
      <c r="DL127">
        <f>COUNTIF('Impacted Properties'!A:A,Red_A_Coit_to_US_75!B127)</f>
        <v>0</v>
      </c>
      <c r="DM127" s="7">
        <f t="shared" si="16"/>
        <v>67000</v>
      </c>
      <c r="DN127" s="7">
        <f t="shared" si="21"/>
        <v>677000</v>
      </c>
    </row>
    <row r="128" spans="1:118" x14ac:dyDescent="0.3">
      <c r="A128" s="1">
        <v>240174</v>
      </c>
      <c r="B128" s="1">
        <v>1071066</v>
      </c>
      <c r="C128" s="1" t="s">
        <v>1441</v>
      </c>
      <c r="H128" s="1">
        <v>2509626.3656899999</v>
      </c>
      <c r="I128" s="1">
        <v>7606.4188200400004</v>
      </c>
      <c r="J128" s="1">
        <v>2562676.6386699998</v>
      </c>
      <c r="K128" s="1">
        <v>7676.2680348100002</v>
      </c>
      <c r="N128" s="1" t="s">
        <v>333</v>
      </c>
      <c r="O128" s="1">
        <v>43490</v>
      </c>
      <c r="P128" s="1" t="s">
        <v>1442</v>
      </c>
      <c r="Q128" s="1">
        <v>1071066</v>
      </c>
      <c r="R128" s="1" t="s">
        <v>1441</v>
      </c>
      <c r="S128" s="1" t="s">
        <v>1334</v>
      </c>
      <c r="T128" s="1" t="s">
        <v>113</v>
      </c>
      <c r="U128" s="1">
        <v>100</v>
      </c>
      <c r="X128" s="1" t="s">
        <v>1335</v>
      </c>
      <c r="Z128" s="1" t="s">
        <v>115</v>
      </c>
      <c r="AA128" s="1" t="s">
        <v>116</v>
      </c>
      <c r="AB128" s="1" t="s">
        <v>1336</v>
      </c>
      <c r="AC128" s="1" t="s">
        <v>118</v>
      </c>
      <c r="AD128" s="1" t="s">
        <v>820</v>
      </c>
      <c r="AE128" s="1" t="s">
        <v>821</v>
      </c>
      <c r="AF128" s="1" t="s">
        <v>822</v>
      </c>
      <c r="AH128" s="1" t="s">
        <v>282</v>
      </c>
      <c r="AI128" s="1" t="s">
        <v>1443</v>
      </c>
      <c r="AL128" s="1">
        <v>0</v>
      </c>
      <c r="AM128" s="1">
        <v>0</v>
      </c>
      <c r="AW128" s="1" t="s">
        <v>168</v>
      </c>
      <c r="AZ128" s="1" t="s">
        <v>170</v>
      </c>
      <c r="BA128" s="1" t="s">
        <v>999</v>
      </c>
      <c r="BB128" s="1" t="s">
        <v>1444</v>
      </c>
      <c r="BC128" s="1" t="s">
        <v>192</v>
      </c>
      <c r="BD128" s="1">
        <v>35436</v>
      </c>
      <c r="BE128" s="1" t="s">
        <v>229</v>
      </c>
      <c r="BF128" s="1">
        <v>58.622</v>
      </c>
      <c r="BG128" s="1">
        <v>0</v>
      </c>
      <c r="BH128" s="1">
        <v>2553574.3199999998</v>
      </c>
      <c r="BI128" s="1">
        <v>2553574.3199999998</v>
      </c>
      <c r="BJ128" s="1">
        <v>0</v>
      </c>
      <c r="BK128" s="1" t="s">
        <v>820</v>
      </c>
      <c r="BL128" s="1" t="s">
        <v>214</v>
      </c>
      <c r="BO128" s="1" t="s">
        <v>135</v>
      </c>
      <c r="BP128" s="1" t="s">
        <v>113</v>
      </c>
      <c r="BQ128" s="1">
        <v>0</v>
      </c>
      <c r="BR128" s="1">
        <v>0</v>
      </c>
      <c r="BT128" s="1" t="s">
        <v>155</v>
      </c>
      <c r="BW128" s="1">
        <v>0</v>
      </c>
      <c r="BX128" s="1">
        <v>0</v>
      </c>
      <c r="BY128" s="1">
        <v>0</v>
      </c>
      <c r="BZ128" s="1" t="s">
        <v>175</v>
      </c>
      <c r="CB128" s="1" t="s">
        <v>139</v>
      </c>
      <c r="CC128" s="1">
        <v>2019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1">
        <v>0</v>
      </c>
      <c r="CK128" s="1">
        <v>0</v>
      </c>
      <c r="CL128" s="1">
        <v>0</v>
      </c>
      <c r="CM128" s="1">
        <v>0</v>
      </c>
      <c r="CN128" s="1">
        <v>0</v>
      </c>
      <c r="CO128" s="1">
        <v>2018</v>
      </c>
      <c r="CP128" s="5">
        <v>0</v>
      </c>
      <c r="CQ128" s="5">
        <v>0</v>
      </c>
      <c r="CR128" s="5">
        <v>0</v>
      </c>
      <c r="CS128" s="5">
        <v>0</v>
      </c>
      <c r="CT128" s="5">
        <v>9497</v>
      </c>
      <c r="CU128" s="5">
        <v>3224210</v>
      </c>
      <c r="CV128" s="5">
        <v>3224210</v>
      </c>
      <c r="CW128" s="5">
        <v>3214713</v>
      </c>
      <c r="CX128" s="5">
        <v>9497</v>
      </c>
      <c r="CY128" s="5">
        <v>0</v>
      </c>
      <c r="CZ128" s="5">
        <v>9497</v>
      </c>
      <c r="DA128" s="1">
        <v>0</v>
      </c>
      <c r="DB128" s="1">
        <v>0</v>
      </c>
      <c r="DE128" s="1">
        <v>0</v>
      </c>
      <c r="DF128" s="3">
        <v>7.5838034297199997</v>
      </c>
      <c r="DG128" s="4">
        <f t="shared" si="17"/>
        <v>0.129367872636894</v>
      </c>
      <c r="DH128" s="5">
        <f t="shared" si="18"/>
        <v>1.2626262626262628</v>
      </c>
      <c r="DI128" s="6">
        <f t="shared" si="19"/>
        <v>417109.18863460002</v>
      </c>
      <c r="DJ128" s="6">
        <f>IF(ISNUMBER(MATCH(B128,'Green Overlap'!A:A,0)),MAX(12,DH128*1.35),MAX(DH128*1.35,3.5))</f>
        <v>3.5</v>
      </c>
      <c r="DK128" s="7">
        <f t="shared" si="20"/>
        <v>1156226.670895111</v>
      </c>
      <c r="DL128">
        <f>COUNTIF('Impacted Properties'!A:A,Red_A_Coit_to_US_75!B128)</f>
        <v>0</v>
      </c>
      <c r="DM128" s="7">
        <f t="shared" si="16"/>
        <v>67000</v>
      </c>
      <c r="DN128" s="7">
        <f t="shared" si="21"/>
        <v>1223300</v>
      </c>
    </row>
    <row r="129" spans="1:118" x14ac:dyDescent="0.3">
      <c r="A129" s="1">
        <v>240386</v>
      </c>
      <c r="B129" s="1">
        <v>2602284</v>
      </c>
      <c r="C129" s="1" t="s">
        <v>1445</v>
      </c>
      <c r="D129" s="1">
        <v>38837</v>
      </c>
      <c r="H129" s="1">
        <v>90212.470266899996</v>
      </c>
      <c r="I129" s="1">
        <v>1253.5852360599999</v>
      </c>
      <c r="J129" s="1">
        <v>90226.8457031</v>
      </c>
      <c r="K129" s="1">
        <v>1253.6078977499999</v>
      </c>
      <c r="P129" s="1" t="s">
        <v>1446</v>
      </c>
      <c r="Q129" s="1">
        <v>2602284</v>
      </c>
      <c r="R129" s="1" t="s">
        <v>1445</v>
      </c>
      <c r="S129" s="1" t="s">
        <v>493</v>
      </c>
      <c r="T129" s="1" t="s">
        <v>113</v>
      </c>
      <c r="U129" s="1">
        <v>100</v>
      </c>
      <c r="W129" s="1" t="s">
        <v>494</v>
      </c>
      <c r="X129" s="1" t="s">
        <v>495</v>
      </c>
      <c r="Z129" s="1" t="s">
        <v>219</v>
      </c>
      <c r="AA129" s="1" t="s">
        <v>116</v>
      </c>
      <c r="AB129" s="1" t="s">
        <v>496</v>
      </c>
      <c r="AC129" s="1" t="s">
        <v>118</v>
      </c>
      <c r="AD129" s="1" t="s">
        <v>203</v>
      </c>
      <c r="AE129" s="1" t="s">
        <v>204</v>
      </c>
      <c r="AF129" s="1" t="s">
        <v>205</v>
      </c>
      <c r="AH129" s="1" t="s">
        <v>542</v>
      </c>
      <c r="AI129" s="1" t="s">
        <v>1447</v>
      </c>
      <c r="AL129" s="1">
        <v>0</v>
      </c>
      <c r="AM129" s="1">
        <v>0</v>
      </c>
      <c r="AV129" s="1" t="s">
        <v>208</v>
      </c>
      <c r="AW129" s="1" t="s">
        <v>129</v>
      </c>
      <c r="AZ129" s="1" t="s">
        <v>209</v>
      </c>
      <c r="BA129" s="1" t="s">
        <v>210</v>
      </c>
      <c r="BB129" s="1" t="s">
        <v>211</v>
      </c>
      <c r="BC129" s="1" t="s">
        <v>212</v>
      </c>
      <c r="BD129" s="1">
        <v>38541</v>
      </c>
      <c r="BE129" s="1" t="s">
        <v>213</v>
      </c>
      <c r="BF129" s="1">
        <v>1.917</v>
      </c>
      <c r="BG129" s="1">
        <v>0</v>
      </c>
      <c r="BH129" s="1">
        <v>83504.52</v>
      </c>
      <c r="BI129" s="1">
        <v>83504.52</v>
      </c>
      <c r="BJ129" s="1">
        <v>0</v>
      </c>
      <c r="BK129" s="1" t="s">
        <v>203</v>
      </c>
      <c r="BL129" s="1" t="s">
        <v>214</v>
      </c>
      <c r="BO129" s="1" t="s">
        <v>135</v>
      </c>
      <c r="BP129" s="1" t="s">
        <v>113</v>
      </c>
      <c r="BQ129" s="1">
        <v>0</v>
      </c>
      <c r="BR129" s="1">
        <v>0</v>
      </c>
      <c r="BT129" s="1" t="s">
        <v>136</v>
      </c>
      <c r="BW129" s="1">
        <v>0</v>
      </c>
      <c r="BX129" s="1">
        <v>0</v>
      </c>
      <c r="BY129" s="1">
        <v>0</v>
      </c>
      <c r="BZ129" s="1" t="s">
        <v>175</v>
      </c>
      <c r="CA129" s="1">
        <v>38819</v>
      </c>
      <c r="CB129" s="1" t="s">
        <v>139</v>
      </c>
      <c r="CC129" s="1">
        <v>2019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">
        <v>0</v>
      </c>
      <c r="CK129" s="1">
        <v>0</v>
      </c>
      <c r="CL129" s="1">
        <v>0</v>
      </c>
      <c r="CM129" s="1">
        <v>0</v>
      </c>
      <c r="CN129" s="1">
        <v>0</v>
      </c>
      <c r="CO129" s="1">
        <v>2018</v>
      </c>
      <c r="CP129" s="5">
        <v>0</v>
      </c>
      <c r="CQ129" s="5">
        <v>0</v>
      </c>
      <c r="CR129" s="5">
        <v>0</v>
      </c>
      <c r="CS129" s="5">
        <v>0</v>
      </c>
      <c r="CT129" s="5">
        <v>213</v>
      </c>
      <c r="CU129" s="5">
        <v>125257</v>
      </c>
      <c r="CV129" s="5">
        <v>125257</v>
      </c>
      <c r="CW129" s="5">
        <v>125044</v>
      </c>
      <c r="CX129" s="5">
        <v>213</v>
      </c>
      <c r="CY129" s="5">
        <v>0</v>
      </c>
      <c r="CZ129" s="5">
        <v>213</v>
      </c>
      <c r="DA129" s="1">
        <v>2006</v>
      </c>
      <c r="DB129" s="1">
        <v>963577</v>
      </c>
      <c r="DD129" s="1" t="s">
        <v>542</v>
      </c>
      <c r="DE129" s="1">
        <v>7.2</v>
      </c>
      <c r="DF129" s="3">
        <v>0.227880078598</v>
      </c>
      <c r="DG129" s="4">
        <f t="shared" si="17"/>
        <v>0.11887328043714135</v>
      </c>
      <c r="DH129" s="5">
        <f t="shared" si="18"/>
        <v>1.500002634587924</v>
      </c>
      <c r="DI129" s="6">
        <f t="shared" si="19"/>
        <v>14889.710487715014</v>
      </c>
      <c r="DJ129" s="6">
        <f>IF(ISNUMBER(MATCH(B129,'Green Overlap'!A:A,0)),MAX(12,DH129*1.35),MAX(DH129*1.35,3.5))</f>
        <v>3.5</v>
      </c>
      <c r="DK129" s="7">
        <f t="shared" si="20"/>
        <v>34742.596783051078</v>
      </c>
      <c r="DL129">
        <f>COUNTIF('Impacted Properties'!A:A,Red_A_Coit_to_US_75!B129)</f>
        <v>0</v>
      </c>
      <c r="DM129" s="7">
        <f t="shared" si="16"/>
        <v>67000</v>
      </c>
      <c r="DN129" s="7">
        <f t="shared" si="21"/>
        <v>101800</v>
      </c>
    </row>
    <row r="130" spans="1:118" ht="28.8" x14ac:dyDescent="0.3">
      <c r="A130" s="1">
        <v>243539</v>
      </c>
      <c r="B130" s="1">
        <v>2664382</v>
      </c>
      <c r="C130" s="1" t="s">
        <v>1448</v>
      </c>
      <c r="H130" s="1">
        <v>37669.245606199998</v>
      </c>
      <c r="I130" s="1">
        <v>807.40814086</v>
      </c>
      <c r="J130" s="1">
        <v>37604.9804688</v>
      </c>
      <c r="K130" s="1">
        <v>806.52159886000004</v>
      </c>
      <c r="P130" s="1" t="s">
        <v>1449</v>
      </c>
      <c r="Q130" s="1">
        <v>2664382</v>
      </c>
      <c r="R130" s="1" t="s">
        <v>1448</v>
      </c>
      <c r="S130" s="1" t="s">
        <v>1450</v>
      </c>
      <c r="T130" s="1" t="s">
        <v>113</v>
      </c>
      <c r="U130" s="1">
        <v>100</v>
      </c>
      <c r="V130" s="1" t="s">
        <v>1451</v>
      </c>
      <c r="W130" s="1" t="s">
        <v>1452</v>
      </c>
      <c r="X130" s="1" t="s">
        <v>1453</v>
      </c>
      <c r="Z130" s="1" t="s">
        <v>1454</v>
      </c>
      <c r="AA130" s="1" t="s">
        <v>201</v>
      </c>
      <c r="AB130" s="1" t="s">
        <v>1455</v>
      </c>
      <c r="AC130" s="1" t="s">
        <v>118</v>
      </c>
      <c r="AD130" s="1" t="s">
        <v>239</v>
      </c>
      <c r="AE130" s="1" t="s">
        <v>240</v>
      </c>
      <c r="AF130" s="1" t="s">
        <v>241</v>
      </c>
      <c r="AG130" s="1" t="s">
        <v>242</v>
      </c>
      <c r="AH130" s="1" t="s">
        <v>416</v>
      </c>
      <c r="AI130" s="1" t="s">
        <v>1456</v>
      </c>
      <c r="AJ130" s="1" t="s">
        <v>245</v>
      </c>
      <c r="AL130" s="1">
        <v>0</v>
      </c>
      <c r="AM130" s="1">
        <v>0</v>
      </c>
      <c r="AN130" s="1" t="s">
        <v>1457</v>
      </c>
      <c r="AO130" s="1" t="s">
        <v>247</v>
      </c>
      <c r="AP130" s="1" t="s">
        <v>248</v>
      </c>
      <c r="AQ130" s="1" t="s">
        <v>249</v>
      </c>
      <c r="AR130" s="1" t="s">
        <v>180</v>
      </c>
      <c r="AS130" s="1" t="s">
        <v>116</v>
      </c>
      <c r="AT130" s="1" t="s">
        <v>250</v>
      </c>
      <c r="AU130" s="2" t="s">
        <v>1458</v>
      </c>
      <c r="AV130" s="1" t="s">
        <v>252</v>
      </c>
      <c r="AW130" s="1" t="s">
        <v>129</v>
      </c>
      <c r="AZ130" s="1" t="s">
        <v>253</v>
      </c>
      <c r="BC130" s="1" t="s">
        <v>1459</v>
      </c>
      <c r="BD130" s="1">
        <v>41974</v>
      </c>
      <c r="BE130" s="1" t="s">
        <v>255</v>
      </c>
      <c r="BF130" s="1">
        <v>0.87929999999999997</v>
      </c>
      <c r="BG130" s="1">
        <v>0</v>
      </c>
      <c r="BH130" s="1">
        <v>38302.31</v>
      </c>
      <c r="BI130" s="1">
        <v>38302.31</v>
      </c>
      <c r="BJ130" s="1">
        <v>8142</v>
      </c>
      <c r="BK130" s="1" t="s">
        <v>1460</v>
      </c>
      <c r="BL130" s="1" t="s">
        <v>391</v>
      </c>
      <c r="BM130" s="1" t="s">
        <v>1461</v>
      </c>
      <c r="BN130" s="1" t="s">
        <v>1460</v>
      </c>
      <c r="BO130" s="1" t="s">
        <v>135</v>
      </c>
      <c r="BP130" s="1" t="s">
        <v>173</v>
      </c>
      <c r="BQ130" s="1">
        <v>2015</v>
      </c>
      <c r="BR130" s="1">
        <v>2010</v>
      </c>
      <c r="BT130" s="1" t="s">
        <v>391</v>
      </c>
      <c r="BW130" s="1">
        <v>1</v>
      </c>
      <c r="BX130" s="1">
        <v>0</v>
      </c>
      <c r="BY130" s="1">
        <v>100</v>
      </c>
      <c r="BZ130" s="1" t="s">
        <v>175</v>
      </c>
      <c r="CA130" s="1">
        <v>40431</v>
      </c>
      <c r="CB130" s="1" t="s">
        <v>139</v>
      </c>
      <c r="CC130" s="1">
        <v>2019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0</v>
      </c>
      <c r="CK130" s="1">
        <v>0</v>
      </c>
      <c r="CL130" s="1">
        <v>0</v>
      </c>
      <c r="CM130" s="1">
        <v>0</v>
      </c>
      <c r="CN130" s="1">
        <v>0</v>
      </c>
      <c r="CO130" s="1">
        <v>2018</v>
      </c>
      <c r="CP130" s="5">
        <v>0</v>
      </c>
      <c r="CQ130" s="5">
        <v>684547</v>
      </c>
      <c r="CR130" s="5">
        <v>0</v>
      </c>
      <c r="CS130" s="5">
        <v>842651</v>
      </c>
      <c r="CT130" s="5">
        <v>0</v>
      </c>
      <c r="CU130" s="5">
        <v>0</v>
      </c>
      <c r="CV130" s="5">
        <v>1527198</v>
      </c>
      <c r="CW130" s="5">
        <v>0</v>
      </c>
      <c r="CX130" s="5">
        <v>1527198</v>
      </c>
      <c r="CY130" s="5">
        <v>0</v>
      </c>
      <c r="CZ130" s="5">
        <v>1527198</v>
      </c>
      <c r="DA130" s="1">
        <v>2011</v>
      </c>
      <c r="DB130" s="1">
        <v>2645947</v>
      </c>
      <c r="DC130" s="1" t="s">
        <v>242</v>
      </c>
      <c r="DD130" s="1" t="s">
        <v>137</v>
      </c>
      <c r="DE130" s="1">
        <v>4.3320999999999996</v>
      </c>
      <c r="DF130" s="3">
        <v>0.54692642523400004</v>
      </c>
      <c r="DG130" s="4">
        <f t="shared" si="17"/>
        <v>0.62200204330216757</v>
      </c>
      <c r="DH130" s="5">
        <f t="shared" si="18"/>
        <v>22.000004699455467</v>
      </c>
      <c r="DI130" s="6">
        <f t="shared" si="19"/>
        <v>524130.64379061479</v>
      </c>
      <c r="DJ130" s="6">
        <f>IF(ISNUMBER(MATCH(B130,'Green Overlap'!A:A,0)),MAX(12,DH130*1.35),MAX(DH130*1.35,3.5))</f>
        <v>29.700006344264882</v>
      </c>
      <c r="DK130" s="7">
        <f t="shared" si="20"/>
        <v>707576.36911732994</v>
      </c>
      <c r="DL130">
        <f>COUNTIF('Impacted Properties'!A:A,Red_A_Coit_to_US_75!B130)</f>
        <v>1</v>
      </c>
      <c r="DM130" s="7">
        <f t="shared" si="16"/>
        <v>67000</v>
      </c>
      <c r="DN130" s="7">
        <f t="shared" ref="DN130:DN161" si="22">ROUNDUP(IF(DL130=0,DK130+DM130,0),-2)</f>
        <v>0</v>
      </c>
    </row>
    <row r="131" spans="1:118" ht="28.8" x14ac:dyDescent="0.3">
      <c r="A131" s="1">
        <v>244577</v>
      </c>
      <c r="B131" s="1">
        <v>2687988</v>
      </c>
      <c r="C131" s="1" t="s">
        <v>1462</v>
      </c>
      <c r="H131" s="1">
        <v>166432.60105200001</v>
      </c>
      <c r="I131" s="1">
        <v>2936.8976340600002</v>
      </c>
      <c r="J131" s="1">
        <v>166431.384766</v>
      </c>
      <c r="K131" s="1">
        <v>2936.9300353499998</v>
      </c>
      <c r="P131" s="1" t="s">
        <v>1463</v>
      </c>
      <c r="Q131" s="1">
        <v>2687988</v>
      </c>
      <c r="R131" s="1" t="s">
        <v>1462</v>
      </c>
      <c r="S131" s="1" t="s">
        <v>160</v>
      </c>
      <c r="T131" s="1" t="s">
        <v>113</v>
      </c>
      <c r="U131" s="1">
        <v>100</v>
      </c>
      <c r="X131" s="1" t="s">
        <v>161</v>
      </c>
      <c r="Z131" s="1" t="s">
        <v>115</v>
      </c>
      <c r="AA131" s="1" t="s">
        <v>116</v>
      </c>
      <c r="AB131" s="1" t="s">
        <v>162</v>
      </c>
      <c r="AC131" s="1" t="s">
        <v>118</v>
      </c>
      <c r="AD131" s="1" t="s">
        <v>539</v>
      </c>
      <c r="AE131" s="1" t="s">
        <v>540</v>
      </c>
      <c r="AF131" s="1" t="s">
        <v>541</v>
      </c>
      <c r="AG131" s="1" t="s">
        <v>1464</v>
      </c>
      <c r="AH131" s="1" t="s">
        <v>1465</v>
      </c>
      <c r="AI131" s="1" t="s">
        <v>1466</v>
      </c>
      <c r="AJ131" s="1" t="s">
        <v>1467</v>
      </c>
      <c r="AL131" s="1">
        <v>0</v>
      </c>
      <c r="AM131" s="1">
        <v>0</v>
      </c>
      <c r="AP131" s="1" t="s">
        <v>186</v>
      </c>
      <c r="AQ131" s="1" t="s">
        <v>187</v>
      </c>
      <c r="AR131" s="1" t="s">
        <v>115</v>
      </c>
      <c r="AS131" s="1" t="s">
        <v>116</v>
      </c>
      <c r="AU131" s="2" t="s">
        <v>1468</v>
      </c>
      <c r="AV131" s="1" t="s">
        <v>208</v>
      </c>
      <c r="AW131" s="1" t="s">
        <v>129</v>
      </c>
      <c r="AY131" s="1" t="s">
        <v>169</v>
      </c>
      <c r="AZ131" s="1" t="s">
        <v>209</v>
      </c>
      <c r="BC131" s="1" t="s">
        <v>1469</v>
      </c>
      <c r="BD131" s="1">
        <v>41250</v>
      </c>
      <c r="BE131" s="1" t="s">
        <v>1467</v>
      </c>
      <c r="BF131" s="1">
        <v>3.7429999999999999</v>
      </c>
      <c r="BG131" s="1">
        <v>3619.6673999999998</v>
      </c>
      <c r="BH131" s="1">
        <v>163045.07999999999</v>
      </c>
      <c r="BI131" s="1">
        <v>163045.07999999999</v>
      </c>
      <c r="BJ131" s="1">
        <v>0</v>
      </c>
      <c r="BK131" s="1" t="s">
        <v>230</v>
      </c>
      <c r="BL131" s="1" t="s">
        <v>172</v>
      </c>
      <c r="BO131" s="1" t="s">
        <v>135</v>
      </c>
      <c r="BP131" s="1" t="s">
        <v>173</v>
      </c>
      <c r="BQ131" s="1">
        <v>0</v>
      </c>
      <c r="BR131" s="1">
        <v>0</v>
      </c>
      <c r="BT131" s="1" t="s">
        <v>194</v>
      </c>
      <c r="BW131" s="1">
        <v>0</v>
      </c>
      <c r="BX131" s="1">
        <v>0</v>
      </c>
      <c r="BY131" s="1">
        <v>0</v>
      </c>
      <c r="BZ131" s="1" t="s">
        <v>175</v>
      </c>
      <c r="CA131" s="1">
        <v>41313</v>
      </c>
      <c r="CB131" s="1" t="s">
        <v>139</v>
      </c>
      <c r="CC131" s="1">
        <v>2019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">
        <v>0</v>
      </c>
      <c r="CK131" s="1">
        <v>0</v>
      </c>
      <c r="CL131" s="1">
        <v>0</v>
      </c>
      <c r="CM131" s="1">
        <v>0</v>
      </c>
      <c r="CN131" s="1">
        <v>0</v>
      </c>
      <c r="CO131" s="1">
        <v>2018</v>
      </c>
      <c r="CP131" s="5">
        <v>0</v>
      </c>
      <c r="CQ131" s="5">
        <v>0</v>
      </c>
      <c r="CR131" s="5">
        <v>0</v>
      </c>
      <c r="CS131" s="5">
        <v>243295</v>
      </c>
      <c r="CT131" s="5">
        <v>0</v>
      </c>
      <c r="CU131" s="5">
        <v>0</v>
      </c>
      <c r="CV131" s="5">
        <v>243295</v>
      </c>
      <c r="CW131" s="5">
        <v>0</v>
      </c>
      <c r="CX131" s="5">
        <v>243295</v>
      </c>
      <c r="CY131" s="5">
        <v>0</v>
      </c>
      <c r="CZ131" s="5">
        <v>243295</v>
      </c>
      <c r="DA131" s="1">
        <v>0</v>
      </c>
      <c r="DB131" s="1">
        <v>0</v>
      </c>
      <c r="DE131" s="1">
        <v>0</v>
      </c>
      <c r="DF131" s="3">
        <v>3.6217746208500001</v>
      </c>
      <c r="DG131" s="4">
        <f t="shared" si="17"/>
        <v>0.9676127760753408</v>
      </c>
      <c r="DH131" s="5">
        <f t="shared" si="18"/>
        <v>1.492194674012856</v>
      </c>
      <c r="DI131" s="6">
        <f t="shared" si="19"/>
        <v>235415.35035525006</v>
      </c>
      <c r="DJ131" s="6">
        <f>IF(ISNUMBER(MATCH(B131,'Green Overlap'!A:A,0)),MAX(12,DH131*1.35),MAX(DH131*1.35,3.5))</f>
        <v>3.5</v>
      </c>
      <c r="DK131" s="7">
        <f t="shared" si="20"/>
        <v>552175.758694791</v>
      </c>
      <c r="DL131">
        <f>COUNTIF('Impacted Properties'!A:A,Red_A_Coit_to_US_75!B131)</f>
        <v>0</v>
      </c>
      <c r="DM131" s="7">
        <f t="shared" ref="DM131:DM177" si="23">IF(DI131&gt;10000,67000,11000)</f>
        <v>67000</v>
      </c>
      <c r="DN131" s="7">
        <f t="shared" si="22"/>
        <v>619200</v>
      </c>
    </row>
    <row r="132" spans="1:118" ht="28.8" x14ac:dyDescent="0.3">
      <c r="A132" s="1">
        <v>245876</v>
      </c>
      <c r="B132" s="1">
        <v>2773368</v>
      </c>
      <c r="C132" s="1" t="s">
        <v>1470</v>
      </c>
      <c r="D132" s="1">
        <v>39187</v>
      </c>
      <c r="H132" s="1">
        <v>1917915.4479</v>
      </c>
      <c r="I132" s="1">
        <v>5676.7649362399998</v>
      </c>
      <c r="J132" s="1">
        <v>3459.2207031299999</v>
      </c>
      <c r="K132" s="1">
        <v>349.61845906999997</v>
      </c>
      <c r="P132" s="1" t="s">
        <v>1471</v>
      </c>
      <c r="Q132" s="1">
        <v>2773368</v>
      </c>
      <c r="R132" s="1" t="s">
        <v>1470</v>
      </c>
      <c r="S132" s="1" t="s">
        <v>1081</v>
      </c>
      <c r="T132" s="1" t="s">
        <v>113</v>
      </c>
      <c r="U132" s="1">
        <v>100</v>
      </c>
      <c r="X132" s="1" t="s">
        <v>778</v>
      </c>
      <c r="Z132" s="1" t="s">
        <v>399</v>
      </c>
      <c r="AA132" s="1" t="s">
        <v>116</v>
      </c>
      <c r="AB132" s="1" t="s">
        <v>779</v>
      </c>
      <c r="AC132" s="1" t="s">
        <v>118</v>
      </c>
      <c r="AD132" s="1" t="s">
        <v>1472</v>
      </c>
      <c r="AE132" s="1" t="s">
        <v>1473</v>
      </c>
      <c r="AF132" s="1" t="s">
        <v>1474</v>
      </c>
      <c r="AG132" s="1" t="s">
        <v>252</v>
      </c>
      <c r="AH132" s="1" t="s">
        <v>1475</v>
      </c>
      <c r="AI132" s="1" t="s">
        <v>1476</v>
      </c>
      <c r="AJ132" s="1" t="s">
        <v>1477</v>
      </c>
      <c r="AL132" s="1">
        <v>0</v>
      </c>
      <c r="AM132" s="1">
        <v>0</v>
      </c>
      <c r="AR132" s="1" t="s">
        <v>180</v>
      </c>
      <c r="AS132" s="1" t="s">
        <v>116</v>
      </c>
      <c r="AU132" s="2" t="s">
        <v>1188</v>
      </c>
      <c r="AV132" s="1" t="s">
        <v>252</v>
      </c>
      <c r="AW132" s="1" t="s">
        <v>129</v>
      </c>
      <c r="AZ132" s="1" t="s">
        <v>253</v>
      </c>
      <c r="BA132" s="1" t="s">
        <v>1143</v>
      </c>
      <c r="BB132" s="1" t="s">
        <v>1478</v>
      </c>
      <c r="BC132" s="1" t="s">
        <v>1479</v>
      </c>
      <c r="BD132" s="1">
        <v>42311</v>
      </c>
      <c r="BE132" s="1" t="s">
        <v>372</v>
      </c>
      <c r="BF132" s="1">
        <v>7.6999999999999999E-2</v>
      </c>
      <c r="BG132" s="1">
        <v>0</v>
      </c>
      <c r="BH132" s="1">
        <v>3354.12</v>
      </c>
      <c r="BI132" s="1">
        <v>3354.12</v>
      </c>
      <c r="BJ132" s="1">
        <v>0</v>
      </c>
      <c r="BL132" s="1" t="s">
        <v>194</v>
      </c>
      <c r="BO132" s="1" t="s">
        <v>135</v>
      </c>
      <c r="BP132" s="1" t="s">
        <v>113</v>
      </c>
      <c r="BQ132" s="1">
        <v>0</v>
      </c>
      <c r="BR132" s="1">
        <v>0</v>
      </c>
      <c r="BT132" s="1" t="s">
        <v>194</v>
      </c>
      <c r="BW132" s="1">
        <v>0</v>
      </c>
      <c r="BX132" s="1">
        <v>0</v>
      </c>
      <c r="BY132" s="1">
        <v>0</v>
      </c>
      <c r="BZ132" s="1" t="s">
        <v>175</v>
      </c>
      <c r="CA132" s="1">
        <v>43129</v>
      </c>
      <c r="CB132" s="1" t="s">
        <v>139</v>
      </c>
      <c r="CC132" s="1">
        <v>2019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1">
        <v>0</v>
      </c>
      <c r="CK132" s="1">
        <v>0</v>
      </c>
      <c r="CL132" s="1">
        <v>0</v>
      </c>
      <c r="CM132" s="1">
        <v>0</v>
      </c>
      <c r="CN132" s="1">
        <v>0</v>
      </c>
      <c r="CO132" s="1">
        <v>2018</v>
      </c>
      <c r="CP132" s="5">
        <v>0</v>
      </c>
      <c r="CQ132" s="5">
        <v>0</v>
      </c>
      <c r="CR132" s="5">
        <v>0</v>
      </c>
      <c r="CS132" s="5">
        <v>2000</v>
      </c>
      <c r="CT132" s="5">
        <v>0</v>
      </c>
      <c r="CU132" s="5">
        <v>0</v>
      </c>
      <c r="CV132" s="5">
        <v>2000</v>
      </c>
      <c r="CW132" s="5">
        <v>0</v>
      </c>
      <c r="CX132" s="5">
        <v>2000</v>
      </c>
      <c r="CY132" s="5">
        <v>0</v>
      </c>
      <c r="CZ132" s="5">
        <v>2000</v>
      </c>
      <c r="DA132" s="1">
        <v>0</v>
      </c>
      <c r="DB132" s="1">
        <v>0</v>
      </c>
      <c r="DE132" s="1">
        <v>0</v>
      </c>
      <c r="DF132" s="3">
        <v>6.8037378635300003E-2</v>
      </c>
      <c r="DG132" s="4">
        <f t="shared" si="17"/>
        <v>0.8836023199389611</v>
      </c>
      <c r="DH132" s="5">
        <f t="shared" si="18"/>
        <v>0.59628158801712527</v>
      </c>
      <c r="DI132" s="6">
        <f t="shared" si="19"/>
        <v>1767.2046398779225</v>
      </c>
      <c r="DJ132" s="6">
        <f>IF(ISNUMBER(MATCH(B132,'Green Overlap'!A:A,0)),MAX(12,DH132*1.35),MAX(DH132*1.35,3.5))</f>
        <v>12</v>
      </c>
      <c r="DK132" s="7">
        <f t="shared" si="20"/>
        <v>35564.498560244014</v>
      </c>
      <c r="DL132">
        <f>COUNTIF('Impacted Properties'!A:A,Red_A_Coit_to_US_75!B132)</f>
        <v>0</v>
      </c>
      <c r="DM132" s="7">
        <f t="shared" si="23"/>
        <v>11000</v>
      </c>
      <c r="DN132" s="7">
        <f t="shared" si="22"/>
        <v>46600</v>
      </c>
    </row>
    <row r="133" spans="1:118" ht="28.8" x14ac:dyDescent="0.3">
      <c r="A133" s="1">
        <v>253691</v>
      </c>
      <c r="B133" s="1">
        <v>966057</v>
      </c>
      <c r="C133" s="1" t="s">
        <v>1480</v>
      </c>
      <c r="H133" s="1">
        <v>76350.216678900004</v>
      </c>
      <c r="I133" s="1">
        <v>1189.48910703</v>
      </c>
      <c r="J133" s="1">
        <v>76257.5390625</v>
      </c>
      <c r="K133" s="1">
        <v>1189.5182761999999</v>
      </c>
      <c r="P133" s="1" t="s">
        <v>1481</v>
      </c>
      <c r="Q133" s="1">
        <v>966057</v>
      </c>
      <c r="R133" s="1" t="s">
        <v>1480</v>
      </c>
      <c r="S133" s="1" t="s">
        <v>1482</v>
      </c>
      <c r="T133" s="1" t="s">
        <v>113</v>
      </c>
      <c r="U133" s="1">
        <v>100</v>
      </c>
      <c r="X133" s="1" t="s">
        <v>1483</v>
      </c>
      <c r="Z133" s="1" t="s">
        <v>115</v>
      </c>
      <c r="AA133" s="1" t="s">
        <v>116</v>
      </c>
      <c r="AB133" s="1" t="s">
        <v>1484</v>
      </c>
      <c r="AC133" s="1" t="s">
        <v>118</v>
      </c>
      <c r="AD133" s="1" t="s">
        <v>401</v>
      </c>
      <c r="AE133" s="1" t="s">
        <v>402</v>
      </c>
      <c r="AF133" s="1" t="s">
        <v>403</v>
      </c>
      <c r="AG133" s="1" t="s">
        <v>394</v>
      </c>
      <c r="AH133" s="1" t="s">
        <v>1485</v>
      </c>
      <c r="AI133" s="1" t="s">
        <v>1486</v>
      </c>
      <c r="AL133" s="1">
        <v>0</v>
      </c>
      <c r="AM133" s="1">
        <v>0</v>
      </c>
      <c r="AN133" s="1" t="s">
        <v>1487</v>
      </c>
      <c r="AP133" s="1" t="s">
        <v>406</v>
      </c>
      <c r="AR133" s="1" t="s">
        <v>115</v>
      </c>
      <c r="AS133" s="1" t="s">
        <v>116</v>
      </c>
      <c r="AT133" s="1" t="s">
        <v>127</v>
      </c>
      <c r="AU133" s="2" t="s">
        <v>1488</v>
      </c>
      <c r="AW133" s="1" t="s">
        <v>129</v>
      </c>
      <c r="AY133" s="1" t="s">
        <v>130</v>
      </c>
      <c r="AZ133" s="1" t="s">
        <v>131</v>
      </c>
      <c r="BE133" s="1" t="s">
        <v>1489</v>
      </c>
      <c r="BF133" s="1">
        <v>1.75</v>
      </c>
      <c r="BG133" s="1">
        <v>0</v>
      </c>
      <c r="BH133" s="1">
        <v>76230</v>
      </c>
      <c r="BI133" s="1">
        <v>76230</v>
      </c>
      <c r="BJ133" s="1">
        <v>1988</v>
      </c>
      <c r="BK133" s="1" t="s">
        <v>409</v>
      </c>
      <c r="BL133" s="1" t="s">
        <v>174</v>
      </c>
      <c r="BM133" s="1" t="s">
        <v>1158</v>
      </c>
      <c r="BO133" s="1" t="s">
        <v>135</v>
      </c>
      <c r="BP133" s="1" t="s">
        <v>113</v>
      </c>
      <c r="BQ133" s="1">
        <v>1990</v>
      </c>
      <c r="BR133" s="1">
        <v>1973</v>
      </c>
      <c r="BT133" s="1" t="s">
        <v>174</v>
      </c>
      <c r="BU133" s="1" t="s">
        <v>156</v>
      </c>
      <c r="BV133" s="1" t="s">
        <v>138</v>
      </c>
      <c r="BW133" s="1">
        <v>1</v>
      </c>
      <c r="BX133" s="1">
        <v>0</v>
      </c>
      <c r="BY133" s="1">
        <v>100</v>
      </c>
      <c r="BZ133" s="1" t="s">
        <v>175</v>
      </c>
      <c r="CB133" s="1" t="s">
        <v>139</v>
      </c>
      <c r="CC133" s="1">
        <v>2019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>
        <v>0</v>
      </c>
      <c r="CL133" s="1">
        <v>0</v>
      </c>
      <c r="CM133" s="1">
        <v>0</v>
      </c>
      <c r="CN133" s="1">
        <v>0</v>
      </c>
      <c r="CO133" s="1">
        <v>2018</v>
      </c>
      <c r="CP133" s="5">
        <v>152268</v>
      </c>
      <c r="CQ133" s="5">
        <v>0</v>
      </c>
      <c r="CR133" s="5">
        <v>105000</v>
      </c>
      <c r="CS133" s="5">
        <v>0</v>
      </c>
      <c r="CT133" s="5">
        <v>0</v>
      </c>
      <c r="CU133" s="5">
        <v>0</v>
      </c>
      <c r="CV133" s="5">
        <v>257268</v>
      </c>
      <c r="CW133" s="5">
        <v>0</v>
      </c>
      <c r="CX133" s="5">
        <v>257268</v>
      </c>
      <c r="CY133" s="5">
        <v>11433</v>
      </c>
      <c r="CZ133" s="5">
        <v>245835</v>
      </c>
      <c r="DA133" s="1">
        <v>0</v>
      </c>
      <c r="DB133" s="1">
        <v>0</v>
      </c>
      <c r="DE133" s="1">
        <v>0</v>
      </c>
      <c r="DF133" s="3">
        <v>0.752997550302</v>
      </c>
      <c r="DG133" s="4">
        <f t="shared" si="17"/>
        <v>0.43028431445828569</v>
      </c>
      <c r="DH133" s="5">
        <f t="shared" si="18"/>
        <v>1.3774104683195592</v>
      </c>
      <c r="DI133" s="6">
        <f t="shared" si="19"/>
        <v>45179.853018119997</v>
      </c>
      <c r="DJ133" s="6">
        <f>IF(ISNUMBER(MATCH(B133,'Green Overlap'!A:A,0)),MAX(12,DH133*1.35),MAX(DH133*1.35,3.5))</f>
        <v>12</v>
      </c>
      <c r="DK133" s="7">
        <f t="shared" si="20"/>
        <v>393606.8794938614</v>
      </c>
      <c r="DL133">
        <f>COUNTIF('Impacted Properties'!A:A,Red_A_Coit_to_US_75!B133)</f>
        <v>1</v>
      </c>
      <c r="DM133" s="7">
        <f t="shared" si="23"/>
        <v>67000</v>
      </c>
      <c r="DN133" s="7">
        <f t="shared" si="22"/>
        <v>0</v>
      </c>
    </row>
    <row r="134" spans="1:118" ht="28.8" x14ac:dyDescent="0.3">
      <c r="A134" s="1">
        <v>256512</v>
      </c>
      <c r="B134" s="1">
        <v>2629654</v>
      </c>
      <c r="C134" s="1" t="s">
        <v>1490</v>
      </c>
      <c r="H134" s="1">
        <v>526446.65841899998</v>
      </c>
      <c r="I134" s="1">
        <v>3474.3049708399999</v>
      </c>
      <c r="J134" s="1">
        <v>526446.65039099997</v>
      </c>
      <c r="K134" s="1">
        <v>3474.3049708399999</v>
      </c>
      <c r="P134" s="1" t="s">
        <v>1491</v>
      </c>
      <c r="Q134" s="1">
        <v>2629654</v>
      </c>
      <c r="R134" s="1" t="s">
        <v>1490</v>
      </c>
      <c r="S134" s="1" t="s">
        <v>1492</v>
      </c>
      <c r="T134" s="1" t="s">
        <v>113</v>
      </c>
      <c r="U134" s="1">
        <v>100</v>
      </c>
      <c r="X134" s="1" t="s">
        <v>1493</v>
      </c>
      <c r="Z134" s="1" t="s">
        <v>277</v>
      </c>
      <c r="AA134" s="1" t="s">
        <v>116</v>
      </c>
      <c r="AB134" s="1" t="s">
        <v>1494</v>
      </c>
      <c r="AC134" s="1" t="s">
        <v>118</v>
      </c>
      <c r="AD134" s="1" t="s">
        <v>221</v>
      </c>
      <c r="AE134" s="1" t="s">
        <v>222</v>
      </c>
      <c r="AF134" s="1" t="s">
        <v>223</v>
      </c>
      <c r="AG134" s="1" t="s">
        <v>156</v>
      </c>
      <c r="AH134" s="1" t="s">
        <v>1495</v>
      </c>
      <c r="AI134" s="1" t="s">
        <v>1496</v>
      </c>
      <c r="AL134" s="1">
        <v>0</v>
      </c>
      <c r="AM134" s="1">
        <v>0</v>
      </c>
      <c r="AP134" s="1" t="s">
        <v>1497</v>
      </c>
      <c r="AS134" s="1" t="s">
        <v>116</v>
      </c>
      <c r="AU134" s="2" t="s">
        <v>1498</v>
      </c>
      <c r="AV134" s="1" t="s">
        <v>208</v>
      </c>
      <c r="AW134" s="1" t="s">
        <v>168</v>
      </c>
      <c r="AZ134" s="1" t="s">
        <v>227</v>
      </c>
      <c r="BC134" s="1" t="s">
        <v>1499</v>
      </c>
      <c r="BD134" s="1">
        <v>39577</v>
      </c>
      <c r="BE134" s="1" t="s">
        <v>193</v>
      </c>
      <c r="BF134" s="1">
        <v>12.03</v>
      </c>
      <c r="BG134" s="1">
        <v>12.03</v>
      </c>
      <c r="BH134" s="1">
        <v>524026.8</v>
      </c>
      <c r="BI134" s="1">
        <v>524026.8</v>
      </c>
      <c r="BJ134" s="1">
        <v>2074</v>
      </c>
      <c r="BK134" s="1" t="s">
        <v>894</v>
      </c>
      <c r="BL134" s="1" t="s">
        <v>133</v>
      </c>
      <c r="BM134" s="1" t="s">
        <v>895</v>
      </c>
      <c r="BO134" s="1" t="s">
        <v>135</v>
      </c>
      <c r="BP134" s="1" t="s">
        <v>113</v>
      </c>
      <c r="BQ134" s="1">
        <v>1980</v>
      </c>
      <c r="BR134" s="1">
        <v>1965</v>
      </c>
      <c r="BT134" s="1" t="s">
        <v>194</v>
      </c>
      <c r="BU134" s="1" t="s">
        <v>137</v>
      </c>
      <c r="BV134" s="1" t="s">
        <v>394</v>
      </c>
      <c r="BW134" s="1">
        <v>1</v>
      </c>
      <c r="BX134" s="1">
        <v>0</v>
      </c>
      <c r="BY134" s="1">
        <v>100</v>
      </c>
      <c r="BZ134" s="1" t="s">
        <v>175</v>
      </c>
      <c r="CA134" s="1">
        <v>39350</v>
      </c>
      <c r="CB134" s="1" t="s">
        <v>139</v>
      </c>
      <c r="CC134" s="1">
        <v>2019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0</v>
      </c>
      <c r="CK134" s="1">
        <v>0</v>
      </c>
      <c r="CL134" s="1">
        <v>0</v>
      </c>
      <c r="CM134" s="1">
        <v>0</v>
      </c>
      <c r="CN134" s="1">
        <v>0</v>
      </c>
      <c r="CO134" s="1">
        <v>2018</v>
      </c>
      <c r="CP134" s="5">
        <v>69680</v>
      </c>
      <c r="CQ134" s="5">
        <v>2051</v>
      </c>
      <c r="CR134" s="5">
        <v>5000</v>
      </c>
      <c r="CS134" s="5">
        <v>55150</v>
      </c>
      <c r="CT134" s="5">
        <v>0</v>
      </c>
      <c r="CU134" s="5">
        <v>0</v>
      </c>
      <c r="CV134" s="5">
        <v>131881</v>
      </c>
      <c r="CW134" s="5">
        <v>0</v>
      </c>
      <c r="CX134" s="5">
        <v>131881</v>
      </c>
      <c r="CY134" s="5">
        <v>0</v>
      </c>
      <c r="CZ134" s="5">
        <v>131881</v>
      </c>
      <c r="DA134" s="1">
        <v>2006</v>
      </c>
      <c r="DB134" s="1">
        <v>2121044</v>
      </c>
      <c r="DC134" s="1" t="s">
        <v>156</v>
      </c>
      <c r="DD134" s="1" t="s">
        <v>1495</v>
      </c>
      <c r="DE134" s="1">
        <v>10.09</v>
      </c>
      <c r="DF134" s="3">
        <v>4.21941777517E-2</v>
      </c>
      <c r="DG134" s="4">
        <f t="shared" si="17"/>
        <v>3.507412946940981E-3</v>
      </c>
      <c r="DH134" s="5">
        <f t="shared" si="18"/>
        <v>0.1147842056932966</v>
      </c>
      <c r="DI134" s="6">
        <f t="shared" si="19"/>
        <v>210.9708887585</v>
      </c>
      <c r="DJ134" s="6">
        <f>IF(ISNUMBER(MATCH(B134,'Green Overlap'!A:A,0)),MAX(12,DH134*1.35),MAX(DH134*1.35,3.5))</f>
        <v>3.5</v>
      </c>
      <c r="DK134" s="7">
        <f t="shared" si="20"/>
        <v>6432.9243400241821</v>
      </c>
      <c r="DL134">
        <f>COUNTIF('Impacted Properties'!A:A,Red_A_Coit_to_US_75!B134)</f>
        <v>0</v>
      </c>
      <c r="DM134" s="7">
        <f t="shared" si="23"/>
        <v>11000</v>
      </c>
      <c r="DN134" s="7">
        <f t="shared" si="22"/>
        <v>17500</v>
      </c>
    </row>
    <row r="135" spans="1:118" ht="28.8" x14ac:dyDescent="0.3">
      <c r="A135" s="1">
        <v>255010</v>
      </c>
      <c r="B135" s="1">
        <v>2680890</v>
      </c>
      <c r="C135" s="1" t="s">
        <v>1500</v>
      </c>
      <c r="H135" s="1">
        <v>1393276.02743</v>
      </c>
      <c r="I135" s="1">
        <v>5564.8149122000004</v>
      </c>
      <c r="J135" s="1">
        <v>1400583.26758</v>
      </c>
      <c r="K135" s="1">
        <v>5568.3336315099996</v>
      </c>
      <c r="P135" s="1" t="s">
        <v>1501</v>
      </c>
      <c r="Q135" s="1">
        <v>2680890</v>
      </c>
      <c r="R135" s="1" t="s">
        <v>1500</v>
      </c>
      <c r="S135" s="1" t="s">
        <v>1502</v>
      </c>
      <c r="T135" s="1" t="s">
        <v>113</v>
      </c>
      <c r="U135" s="1">
        <v>100</v>
      </c>
      <c r="X135" s="1" t="s">
        <v>1503</v>
      </c>
      <c r="Z135" s="1" t="s">
        <v>219</v>
      </c>
      <c r="AA135" s="1" t="s">
        <v>116</v>
      </c>
      <c r="AB135" s="1" t="s">
        <v>1504</v>
      </c>
      <c r="AC135" s="1" t="s">
        <v>118</v>
      </c>
      <c r="AD135" s="1" t="s">
        <v>1505</v>
      </c>
      <c r="AE135" s="1" t="s">
        <v>1506</v>
      </c>
      <c r="AF135" s="1" t="s">
        <v>1507</v>
      </c>
      <c r="AH135" s="1" t="s">
        <v>394</v>
      </c>
      <c r="AI135" s="1" t="s">
        <v>1508</v>
      </c>
      <c r="AL135" s="1">
        <v>0</v>
      </c>
      <c r="AM135" s="1">
        <v>0</v>
      </c>
      <c r="AR135" s="1" t="s">
        <v>115</v>
      </c>
      <c r="AS135" s="1" t="s">
        <v>116</v>
      </c>
      <c r="AT135" s="1" t="s">
        <v>127</v>
      </c>
      <c r="AU135" s="2" t="s">
        <v>226</v>
      </c>
      <c r="AV135" s="1" t="s">
        <v>208</v>
      </c>
      <c r="AW135" s="1" t="s">
        <v>129</v>
      </c>
      <c r="AZ135" s="1" t="s">
        <v>209</v>
      </c>
      <c r="BC135" s="1" t="s">
        <v>1509</v>
      </c>
      <c r="BD135" s="1">
        <v>42443</v>
      </c>
      <c r="BE135" s="1" t="s">
        <v>441</v>
      </c>
      <c r="BF135" s="1">
        <v>31.911999999999999</v>
      </c>
      <c r="BG135" s="1">
        <v>0</v>
      </c>
      <c r="BH135" s="1">
        <v>1390086.72</v>
      </c>
      <c r="BI135" s="1">
        <v>1390086.72</v>
      </c>
      <c r="BJ135" s="1">
        <v>0</v>
      </c>
      <c r="BK135" s="1" t="s">
        <v>1505</v>
      </c>
      <c r="BL135" s="1" t="s">
        <v>214</v>
      </c>
      <c r="BO135" s="1" t="s">
        <v>135</v>
      </c>
      <c r="BP135" s="1" t="s">
        <v>113</v>
      </c>
      <c r="BQ135" s="1">
        <v>0</v>
      </c>
      <c r="BR135" s="1">
        <v>0</v>
      </c>
      <c r="BT135" s="1" t="s">
        <v>155</v>
      </c>
      <c r="BW135" s="1">
        <v>0</v>
      </c>
      <c r="BX135" s="1">
        <v>0</v>
      </c>
      <c r="BY135" s="1">
        <v>0</v>
      </c>
      <c r="BZ135" s="1" t="s">
        <v>175</v>
      </c>
      <c r="CA135" s="1">
        <v>41136</v>
      </c>
      <c r="CB135" s="1" t="s">
        <v>139</v>
      </c>
      <c r="CC135" s="1">
        <v>2019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">
        <v>0</v>
      </c>
      <c r="CK135" s="1">
        <v>0</v>
      </c>
      <c r="CL135" s="1">
        <v>0</v>
      </c>
      <c r="CM135" s="1">
        <v>0</v>
      </c>
      <c r="CN135" s="1">
        <v>0</v>
      </c>
      <c r="CO135" s="1">
        <v>2018</v>
      </c>
      <c r="CP135" s="5">
        <v>0</v>
      </c>
      <c r="CQ135" s="5">
        <v>0</v>
      </c>
      <c r="CR135" s="5">
        <v>0</v>
      </c>
      <c r="CS135" s="5">
        <v>0</v>
      </c>
      <c r="CT135" s="5">
        <v>5170</v>
      </c>
      <c r="CU135" s="5">
        <v>11120694</v>
      </c>
      <c r="CV135" s="5">
        <v>11120694</v>
      </c>
      <c r="CW135" s="5">
        <v>11115524</v>
      </c>
      <c r="CX135" s="5">
        <v>5170</v>
      </c>
      <c r="CY135" s="5">
        <v>0</v>
      </c>
      <c r="CZ135" s="5">
        <v>5170</v>
      </c>
      <c r="DA135" s="1">
        <v>2013</v>
      </c>
      <c r="DB135" s="1">
        <v>2676573</v>
      </c>
      <c r="DD135" s="1" t="s">
        <v>394</v>
      </c>
      <c r="DE135" s="1">
        <v>32.92</v>
      </c>
      <c r="DF135" s="3">
        <v>5.1554512139500002</v>
      </c>
      <c r="DG135" s="4">
        <f t="shared" si="17"/>
        <v>0.16155211876253447</v>
      </c>
      <c r="DH135" s="5">
        <f t="shared" si="18"/>
        <v>8.0000001726510988</v>
      </c>
      <c r="DI135" s="6">
        <f t="shared" si="19"/>
        <v>1796571.6778098044</v>
      </c>
      <c r="DJ135" s="6">
        <f>IF(ISNUMBER(MATCH(B135,'Green Overlap'!A:A,0)),MAX(12,DH135*1.35),MAX(DH135*1.35,3.5))</f>
        <v>12</v>
      </c>
      <c r="DK135" s="7">
        <f t="shared" si="20"/>
        <v>2694857.4585559443</v>
      </c>
      <c r="DL135">
        <f>COUNTIF('Impacted Properties'!A:A,Red_A_Coit_to_US_75!B135)</f>
        <v>0</v>
      </c>
      <c r="DM135" s="7">
        <f t="shared" si="23"/>
        <v>67000</v>
      </c>
      <c r="DN135" s="7">
        <f t="shared" si="22"/>
        <v>2761900</v>
      </c>
    </row>
    <row r="136" spans="1:118" x14ac:dyDescent="0.3">
      <c r="A136" s="1">
        <v>258801</v>
      </c>
      <c r="B136" s="1">
        <v>2696786</v>
      </c>
      <c r="C136" s="1" t="s">
        <v>1510</v>
      </c>
      <c r="D136" s="1">
        <v>41515</v>
      </c>
      <c r="H136" s="1">
        <v>18761.0933344</v>
      </c>
      <c r="I136" s="1">
        <v>716.60973617000002</v>
      </c>
      <c r="J136" s="1">
        <v>18761.0976563</v>
      </c>
      <c r="K136" s="1">
        <v>716.60973617000002</v>
      </c>
      <c r="P136" s="1" t="s">
        <v>1511</v>
      </c>
      <c r="Q136" s="1">
        <v>2696786</v>
      </c>
      <c r="R136" s="1" t="s">
        <v>1510</v>
      </c>
      <c r="S136" s="1" t="s">
        <v>160</v>
      </c>
      <c r="T136" s="1" t="s">
        <v>113</v>
      </c>
      <c r="U136" s="1">
        <v>100</v>
      </c>
      <c r="X136" s="1" t="s">
        <v>161</v>
      </c>
      <c r="Z136" s="1" t="s">
        <v>115</v>
      </c>
      <c r="AA136" s="1" t="s">
        <v>116</v>
      </c>
      <c r="AB136" s="1" t="s">
        <v>162</v>
      </c>
      <c r="AC136" s="1" t="s">
        <v>118</v>
      </c>
      <c r="AD136" s="1" t="s">
        <v>221</v>
      </c>
      <c r="AE136" s="1" t="s">
        <v>222</v>
      </c>
      <c r="AF136" s="1" t="s">
        <v>223</v>
      </c>
      <c r="AG136" s="1" t="s">
        <v>156</v>
      </c>
      <c r="AH136" s="1" t="s">
        <v>1512</v>
      </c>
      <c r="AI136" s="1" t="s">
        <v>1513</v>
      </c>
      <c r="AL136" s="1">
        <v>0</v>
      </c>
      <c r="AM136" s="1">
        <v>0</v>
      </c>
      <c r="AV136" s="1" t="s">
        <v>208</v>
      </c>
      <c r="AW136" s="1" t="s">
        <v>168</v>
      </c>
      <c r="AY136" s="1" t="s">
        <v>169</v>
      </c>
      <c r="AZ136" s="1" t="s">
        <v>227</v>
      </c>
      <c r="BF136" s="1">
        <v>0.43070000000000003</v>
      </c>
      <c r="BG136" s="1">
        <v>3619.6673999999998</v>
      </c>
      <c r="BH136" s="1">
        <v>18761.29</v>
      </c>
      <c r="BI136" s="1">
        <v>18761.29</v>
      </c>
      <c r="BJ136" s="1">
        <v>0</v>
      </c>
      <c r="BK136" s="1" t="s">
        <v>230</v>
      </c>
      <c r="BL136" s="1" t="s">
        <v>172</v>
      </c>
      <c r="BN136" s="1" t="s">
        <v>230</v>
      </c>
      <c r="BO136" s="1" t="s">
        <v>135</v>
      </c>
      <c r="BP136" s="1" t="s">
        <v>173</v>
      </c>
      <c r="BQ136" s="1">
        <v>0</v>
      </c>
      <c r="BR136" s="1">
        <v>0</v>
      </c>
      <c r="BT136" s="1" t="s">
        <v>391</v>
      </c>
      <c r="BW136" s="1">
        <v>0</v>
      </c>
      <c r="BX136" s="1">
        <v>0</v>
      </c>
      <c r="BY136" s="1">
        <v>0</v>
      </c>
      <c r="BZ136" s="1" t="s">
        <v>175</v>
      </c>
      <c r="CA136" s="1">
        <v>41569</v>
      </c>
      <c r="CB136" s="1" t="s">
        <v>139</v>
      </c>
      <c r="CC136" s="1">
        <v>2019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">
        <v>0</v>
      </c>
      <c r="CK136" s="1">
        <v>0</v>
      </c>
      <c r="CL136" s="1">
        <v>0</v>
      </c>
      <c r="CM136" s="1">
        <v>0</v>
      </c>
      <c r="CN136" s="1">
        <v>0</v>
      </c>
      <c r="CO136" s="1">
        <v>2018</v>
      </c>
      <c r="CP136" s="5">
        <v>0</v>
      </c>
      <c r="CQ136" s="5">
        <v>0</v>
      </c>
      <c r="CR136" s="5">
        <v>0</v>
      </c>
      <c r="CS136" s="5">
        <v>37523</v>
      </c>
      <c r="CT136" s="5">
        <v>0</v>
      </c>
      <c r="CU136" s="5">
        <v>0</v>
      </c>
      <c r="CV136" s="5">
        <v>37523</v>
      </c>
      <c r="CW136" s="5">
        <v>0</v>
      </c>
      <c r="CX136" s="5">
        <v>37523</v>
      </c>
      <c r="CY136" s="5">
        <v>0</v>
      </c>
      <c r="CZ136" s="5">
        <v>37523</v>
      </c>
      <c r="DA136" s="1">
        <v>2014</v>
      </c>
      <c r="DB136" s="1">
        <v>2658386</v>
      </c>
      <c r="DC136" s="1" t="s">
        <v>156</v>
      </c>
      <c r="DD136" s="1" t="s">
        <v>224</v>
      </c>
      <c r="DE136" s="1">
        <v>0.83819999999999995</v>
      </c>
      <c r="DF136" s="3">
        <v>0.43069715957999999</v>
      </c>
      <c r="DG136" s="4">
        <f t="shared" si="17"/>
        <v>0.99999351170973838</v>
      </c>
      <c r="DH136" s="5">
        <f t="shared" si="18"/>
        <v>2.0000223865203299</v>
      </c>
      <c r="DI136" s="6">
        <f t="shared" si="19"/>
        <v>37522.756539884518</v>
      </c>
      <c r="DJ136" s="6">
        <f>IF(ISNUMBER(MATCH(B136,'Green Overlap'!A:A,0)),MAX(12,DH136*1.35),MAX(DH136*1.35,3.5))</f>
        <v>3.5</v>
      </c>
      <c r="DK136" s="7">
        <f t="shared" si="20"/>
        <v>65664.088949566794</v>
      </c>
      <c r="DL136">
        <f>COUNTIF('Impacted Properties'!A:A,Red_A_Coit_to_US_75!B136)</f>
        <v>0</v>
      </c>
      <c r="DM136" s="7">
        <f t="shared" si="23"/>
        <v>67000</v>
      </c>
      <c r="DN136" s="7">
        <f t="shared" si="22"/>
        <v>132700</v>
      </c>
    </row>
    <row r="137" spans="1:118" ht="28.8" x14ac:dyDescent="0.3">
      <c r="A137" s="1">
        <v>270723</v>
      </c>
      <c r="B137" s="1">
        <v>965708</v>
      </c>
      <c r="C137" s="1" t="s">
        <v>1514</v>
      </c>
      <c r="H137" s="1">
        <v>41954.069028899998</v>
      </c>
      <c r="I137" s="1">
        <v>918.03533480999999</v>
      </c>
      <c r="J137" s="1">
        <v>41607.1601563</v>
      </c>
      <c r="K137" s="1">
        <v>931.67801586999997</v>
      </c>
      <c r="P137" s="1" t="s">
        <v>1515</v>
      </c>
      <c r="Q137" s="1">
        <v>965708</v>
      </c>
      <c r="R137" s="1" t="s">
        <v>1514</v>
      </c>
      <c r="S137" s="1" t="s">
        <v>1254</v>
      </c>
      <c r="T137" s="1" t="s">
        <v>113</v>
      </c>
      <c r="U137" s="1">
        <v>100</v>
      </c>
      <c r="V137" s="1" t="s">
        <v>1516</v>
      </c>
      <c r="X137" s="1" t="s">
        <v>1517</v>
      </c>
      <c r="Z137" s="1" t="s">
        <v>1518</v>
      </c>
      <c r="AA137" s="1" t="s">
        <v>116</v>
      </c>
      <c r="AB137" s="1" t="s">
        <v>1519</v>
      </c>
      <c r="AC137" s="1" t="s">
        <v>118</v>
      </c>
      <c r="AD137" s="1" t="s">
        <v>852</v>
      </c>
      <c r="AE137" s="1" t="s">
        <v>853</v>
      </c>
      <c r="AF137" s="1" t="s">
        <v>854</v>
      </c>
      <c r="AH137" s="1" t="s">
        <v>981</v>
      </c>
      <c r="AI137" s="1" t="s">
        <v>1520</v>
      </c>
      <c r="AL137" s="1">
        <v>0</v>
      </c>
      <c r="AM137" s="1">
        <v>0</v>
      </c>
      <c r="AN137" s="1" t="s">
        <v>1521</v>
      </c>
      <c r="AO137" s="1" t="s">
        <v>265</v>
      </c>
      <c r="AP137" s="1" t="s">
        <v>248</v>
      </c>
      <c r="AQ137" s="1" t="s">
        <v>249</v>
      </c>
      <c r="AR137" s="1" t="s">
        <v>115</v>
      </c>
      <c r="AS137" s="1" t="s">
        <v>116</v>
      </c>
      <c r="AT137" s="1" t="s">
        <v>127</v>
      </c>
      <c r="AU137" s="2" t="s">
        <v>1522</v>
      </c>
      <c r="AV137" s="1" t="s">
        <v>208</v>
      </c>
      <c r="AW137" s="1" t="s">
        <v>168</v>
      </c>
      <c r="AZ137" s="1" t="s">
        <v>227</v>
      </c>
      <c r="BC137" s="1" t="s">
        <v>1259</v>
      </c>
      <c r="BD137" s="1">
        <v>43220</v>
      </c>
      <c r="BE137" s="1" t="s">
        <v>255</v>
      </c>
      <c r="BF137" s="1">
        <v>0.93300000000000005</v>
      </c>
      <c r="BG137" s="1">
        <v>0</v>
      </c>
      <c r="BH137" s="1">
        <v>40641.480000000003</v>
      </c>
      <c r="BI137" s="1">
        <v>40641.480000000003</v>
      </c>
      <c r="BJ137" s="1">
        <v>2240</v>
      </c>
      <c r="BK137" s="1" t="s">
        <v>1260</v>
      </c>
      <c r="BL137" s="1" t="s">
        <v>391</v>
      </c>
      <c r="BM137" s="1" t="s">
        <v>1523</v>
      </c>
      <c r="BN137" s="1" t="s">
        <v>393</v>
      </c>
      <c r="BO137" s="1" t="s">
        <v>135</v>
      </c>
      <c r="BP137" s="1" t="s">
        <v>173</v>
      </c>
      <c r="BQ137" s="1">
        <v>1992</v>
      </c>
      <c r="BR137" s="1">
        <v>1992</v>
      </c>
      <c r="BT137" s="1" t="s">
        <v>391</v>
      </c>
      <c r="BW137" s="1">
        <v>1</v>
      </c>
      <c r="BX137" s="1">
        <v>0</v>
      </c>
      <c r="BY137" s="1">
        <v>100</v>
      </c>
      <c r="BZ137" s="1" t="s">
        <v>175</v>
      </c>
      <c r="CB137" s="1" t="s">
        <v>139</v>
      </c>
      <c r="CC137" s="1">
        <v>2019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0</v>
      </c>
      <c r="CK137" s="1">
        <v>0</v>
      </c>
      <c r="CL137" s="1">
        <v>0</v>
      </c>
      <c r="CM137" s="1">
        <v>0</v>
      </c>
      <c r="CN137" s="1">
        <v>0</v>
      </c>
      <c r="CO137" s="1">
        <v>2018</v>
      </c>
      <c r="CP137" s="5">
        <v>0</v>
      </c>
      <c r="CQ137" s="5">
        <v>95122</v>
      </c>
      <c r="CR137" s="5">
        <v>0</v>
      </c>
      <c r="CS137" s="5">
        <v>670584</v>
      </c>
      <c r="CT137" s="5">
        <v>0</v>
      </c>
      <c r="CU137" s="5">
        <v>0</v>
      </c>
      <c r="CV137" s="5">
        <v>765706</v>
      </c>
      <c r="CW137" s="5">
        <v>0</v>
      </c>
      <c r="CX137" s="5">
        <v>765706</v>
      </c>
      <c r="CY137" s="5">
        <v>0</v>
      </c>
      <c r="CZ137" s="5">
        <v>765706</v>
      </c>
      <c r="DA137" s="1">
        <v>0</v>
      </c>
      <c r="DB137" s="1">
        <v>0</v>
      </c>
      <c r="DE137" s="1">
        <v>0</v>
      </c>
      <c r="DF137" s="3">
        <v>0.43458924158399997</v>
      </c>
      <c r="DG137" s="4">
        <f t="shared" si="17"/>
        <v>0.46579768658520898</v>
      </c>
      <c r="DH137" s="5">
        <f t="shared" si="18"/>
        <v>16.499989665730677</v>
      </c>
      <c r="DI137" s="6">
        <f t="shared" si="19"/>
        <v>312356.47586105578</v>
      </c>
      <c r="DJ137" s="6">
        <f>IF(ISNUMBER(MATCH(B137,'Green Overlap'!A:A,0)),MAX(12,DH137*1.35),MAX(DH137*1.35,3.5))</f>
        <v>22.274986048736416</v>
      </c>
      <c r="DK137" s="7">
        <f t="shared" si="20"/>
        <v>421681.24241242534</v>
      </c>
      <c r="DL137">
        <f>COUNTIF('Impacted Properties'!A:A,Red_A_Coit_to_US_75!B137)</f>
        <v>1</v>
      </c>
      <c r="DM137" s="7">
        <f t="shared" si="23"/>
        <v>67000</v>
      </c>
      <c r="DN137" s="7">
        <f t="shared" si="22"/>
        <v>0</v>
      </c>
    </row>
    <row r="138" spans="1:118" ht="28.8" x14ac:dyDescent="0.3">
      <c r="A138" s="1">
        <v>272016</v>
      </c>
      <c r="B138" s="1">
        <v>973520</v>
      </c>
      <c r="C138" s="1" t="s">
        <v>1524</v>
      </c>
      <c r="H138" s="1">
        <v>1373334.0927899999</v>
      </c>
      <c r="I138" s="1">
        <v>4793.8791607499998</v>
      </c>
      <c r="J138" s="1">
        <v>1373333.4081999999</v>
      </c>
      <c r="K138" s="1">
        <v>4793.8745466299997</v>
      </c>
      <c r="P138" s="1" t="s">
        <v>1525</v>
      </c>
      <c r="Q138" s="1">
        <v>973520</v>
      </c>
      <c r="R138" s="1" t="s">
        <v>1524</v>
      </c>
      <c r="S138" s="1" t="s">
        <v>1526</v>
      </c>
      <c r="T138" s="1" t="s">
        <v>113</v>
      </c>
      <c r="U138" s="1">
        <v>100</v>
      </c>
      <c r="W138" s="1" t="s">
        <v>1527</v>
      </c>
      <c r="X138" s="1" t="s">
        <v>920</v>
      </c>
      <c r="Z138" s="1" t="s">
        <v>115</v>
      </c>
      <c r="AA138" s="1" t="s">
        <v>116</v>
      </c>
      <c r="AB138" s="1" t="s">
        <v>921</v>
      </c>
      <c r="AC138" s="1" t="s">
        <v>118</v>
      </c>
      <c r="AD138" s="1" t="s">
        <v>145</v>
      </c>
      <c r="AE138" s="1" t="s">
        <v>146</v>
      </c>
      <c r="AF138" s="1" t="s">
        <v>147</v>
      </c>
      <c r="AH138" s="1" t="s">
        <v>282</v>
      </c>
      <c r="AI138" s="1" t="s">
        <v>1528</v>
      </c>
      <c r="AL138" s="1">
        <v>0</v>
      </c>
      <c r="AM138" s="1">
        <v>0</v>
      </c>
      <c r="AP138" s="1" t="s">
        <v>309</v>
      </c>
      <c r="AR138" s="1" t="s">
        <v>115</v>
      </c>
      <c r="AS138" s="1" t="s">
        <v>116</v>
      </c>
      <c r="AT138" s="1" t="s">
        <v>127</v>
      </c>
      <c r="AU138" s="2" t="s">
        <v>544</v>
      </c>
      <c r="AW138" s="1" t="s">
        <v>129</v>
      </c>
      <c r="AZ138" s="1" t="s">
        <v>131</v>
      </c>
      <c r="BC138" s="1" t="s">
        <v>1529</v>
      </c>
      <c r="BD138" s="1">
        <v>41786</v>
      </c>
      <c r="BE138" s="1" t="s">
        <v>441</v>
      </c>
      <c r="BF138" s="1">
        <v>33.518000000000001</v>
      </c>
      <c r="BG138" s="1">
        <v>0</v>
      </c>
      <c r="BH138" s="1">
        <v>1460044</v>
      </c>
      <c r="BI138" s="1">
        <v>1460044.08</v>
      </c>
      <c r="BJ138" s="1">
        <v>0</v>
      </c>
      <c r="BK138" s="1" t="s">
        <v>145</v>
      </c>
      <c r="BL138" s="1" t="s">
        <v>300</v>
      </c>
      <c r="BO138" s="1" t="s">
        <v>135</v>
      </c>
      <c r="BP138" s="1" t="s">
        <v>113</v>
      </c>
      <c r="BQ138" s="1">
        <v>0</v>
      </c>
      <c r="BR138" s="1">
        <v>0</v>
      </c>
      <c r="BT138" s="1" t="s">
        <v>136</v>
      </c>
      <c r="BW138" s="1">
        <v>0</v>
      </c>
      <c r="BX138" s="1">
        <v>0</v>
      </c>
      <c r="BY138" s="1">
        <v>0</v>
      </c>
      <c r="BZ138" s="1" t="s">
        <v>175</v>
      </c>
      <c r="CB138" s="1" t="s">
        <v>139</v>
      </c>
      <c r="CC138" s="1">
        <v>2019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1">
        <v>0</v>
      </c>
      <c r="CK138" s="1">
        <v>0</v>
      </c>
      <c r="CL138" s="1">
        <v>0</v>
      </c>
      <c r="CM138" s="1">
        <v>0</v>
      </c>
      <c r="CN138" s="1">
        <v>0</v>
      </c>
      <c r="CO138" s="1">
        <v>2018</v>
      </c>
      <c r="CP138" s="5">
        <v>0</v>
      </c>
      <c r="CQ138" s="5">
        <v>1718</v>
      </c>
      <c r="CR138" s="5">
        <v>0</v>
      </c>
      <c r="CS138" s="5">
        <v>0</v>
      </c>
      <c r="CT138" s="5">
        <v>3720</v>
      </c>
      <c r="CU138" s="5">
        <v>1508310</v>
      </c>
      <c r="CV138" s="5">
        <v>1510028</v>
      </c>
      <c r="CW138" s="5">
        <v>1504590</v>
      </c>
      <c r="CX138" s="5">
        <v>5438</v>
      </c>
      <c r="CY138" s="5">
        <v>0</v>
      </c>
      <c r="CZ138" s="5">
        <v>5438</v>
      </c>
      <c r="DA138" s="1">
        <v>0</v>
      </c>
      <c r="DB138" s="1">
        <v>0</v>
      </c>
      <c r="DE138" s="1">
        <v>0</v>
      </c>
      <c r="DF138" s="3">
        <v>3.9983367318099998</v>
      </c>
      <c r="DG138" s="4">
        <f t="shared" si="17"/>
        <v>0.11928923956709828</v>
      </c>
      <c r="DH138" s="5">
        <f t="shared" si="18"/>
        <v>1.0330578512396693</v>
      </c>
      <c r="DI138" s="6">
        <f t="shared" si="19"/>
        <v>179925.15293144999</v>
      </c>
      <c r="DJ138" s="6">
        <f>IF(ISNUMBER(MATCH(B138,'Green Overlap'!A:A,0)),MAX(12,DH138*1.35),MAX(DH138*1.35,3.5))</f>
        <v>3.5</v>
      </c>
      <c r="DK138" s="7">
        <f t="shared" si="20"/>
        <v>609586.41813175264</v>
      </c>
      <c r="DL138">
        <f>COUNTIF('Impacted Properties'!A:A,Red_A_Coit_to_US_75!B138)</f>
        <v>0</v>
      </c>
      <c r="DM138" s="7">
        <f t="shared" si="23"/>
        <v>67000</v>
      </c>
      <c r="DN138" s="7">
        <f t="shared" si="22"/>
        <v>676600</v>
      </c>
    </row>
    <row r="139" spans="1:118" ht="28.8" x14ac:dyDescent="0.3">
      <c r="A139" s="1">
        <v>268528</v>
      </c>
      <c r="B139" s="1">
        <v>973566</v>
      </c>
      <c r="C139" s="1" t="s">
        <v>1530</v>
      </c>
      <c r="H139" s="1">
        <v>625712.11415200005</v>
      </c>
      <c r="I139" s="1">
        <v>3593.6070762700001</v>
      </c>
      <c r="J139" s="1">
        <v>625688.44726599997</v>
      </c>
      <c r="K139" s="1">
        <v>3593.6070782400002</v>
      </c>
      <c r="P139" s="1" t="s">
        <v>1531</v>
      </c>
      <c r="Q139" s="1">
        <v>973566</v>
      </c>
      <c r="R139" s="1" t="s">
        <v>1530</v>
      </c>
      <c r="S139" s="1" t="s">
        <v>1532</v>
      </c>
      <c r="T139" s="1" t="s">
        <v>113</v>
      </c>
      <c r="U139" s="1">
        <v>100</v>
      </c>
      <c r="X139" s="1" t="s">
        <v>1533</v>
      </c>
      <c r="Z139" s="1" t="s">
        <v>115</v>
      </c>
      <c r="AA139" s="1" t="s">
        <v>116</v>
      </c>
      <c r="AB139" s="1" t="s">
        <v>1534</v>
      </c>
      <c r="AC139" s="1" t="s">
        <v>118</v>
      </c>
      <c r="AD139" s="1" t="s">
        <v>145</v>
      </c>
      <c r="AE139" s="1" t="s">
        <v>146</v>
      </c>
      <c r="AF139" s="1" t="s">
        <v>147</v>
      </c>
      <c r="AH139" s="1" t="s">
        <v>528</v>
      </c>
      <c r="AI139" s="1" t="s">
        <v>1535</v>
      </c>
      <c r="AL139" s="1">
        <v>0</v>
      </c>
      <c r="AM139" s="1">
        <v>0</v>
      </c>
      <c r="AN139" s="1" t="s">
        <v>1536</v>
      </c>
      <c r="AP139" s="1" t="s">
        <v>151</v>
      </c>
      <c r="AR139" s="1" t="s">
        <v>115</v>
      </c>
      <c r="AS139" s="1" t="s">
        <v>116</v>
      </c>
      <c r="AT139" s="1" t="s">
        <v>127</v>
      </c>
      <c r="AU139" s="2" t="s">
        <v>1537</v>
      </c>
      <c r="AW139" s="1" t="s">
        <v>129</v>
      </c>
      <c r="AY139" s="1" t="s">
        <v>130</v>
      </c>
      <c r="AZ139" s="1" t="s">
        <v>131</v>
      </c>
      <c r="BC139" s="1" t="s">
        <v>1538</v>
      </c>
      <c r="BD139" s="1">
        <v>41148</v>
      </c>
      <c r="BE139" s="1" t="s">
        <v>255</v>
      </c>
      <c r="BF139" s="1">
        <v>14.36</v>
      </c>
      <c r="BG139" s="1">
        <v>0</v>
      </c>
      <c r="BH139" s="1">
        <v>625521.6</v>
      </c>
      <c r="BI139" s="1">
        <v>625521.6</v>
      </c>
      <c r="BJ139" s="1">
        <v>5434</v>
      </c>
      <c r="BK139" s="1" t="s">
        <v>1539</v>
      </c>
      <c r="BL139" s="1" t="s">
        <v>133</v>
      </c>
      <c r="BM139" s="1" t="s">
        <v>1540</v>
      </c>
      <c r="BO139" s="1" t="s">
        <v>135</v>
      </c>
      <c r="BP139" s="1" t="s">
        <v>113</v>
      </c>
      <c r="BQ139" s="1">
        <v>2012</v>
      </c>
      <c r="BR139" s="1">
        <v>2012</v>
      </c>
      <c r="BT139" s="1" t="s">
        <v>155</v>
      </c>
      <c r="BU139" s="1" t="s">
        <v>616</v>
      </c>
      <c r="BV139" s="1" t="s">
        <v>157</v>
      </c>
      <c r="BW139" s="1">
        <v>1</v>
      </c>
      <c r="BX139" s="1">
        <v>0</v>
      </c>
      <c r="BY139" s="1">
        <v>100</v>
      </c>
      <c r="BZ139" s="1" t="s">
        <v>118</v>
      </c>
      <c r="CB139" s="1" t="s">
        <v>139</v>
      </c>
      <c r="CC139" s="1">
        <v>2019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1">
        <v>0</v>
      </c>
      <c r="CK139" s="1">
        <v>0</v>
      </c>
      <c r="CL139" s="1">
        <v>0</v>
      </c>
      <c r="CM139" s="1">
        <v>0</v>
      </c>
      <c r="CN139" s="1">
        <v>0</v>
      </c>
      <c r="CO139" s="1">
        <v>2018</v>
      </c>
      <c r="CP139" s="5">
        <v>814495</v>
      </c>
      <c r="CQ139" s="5">
        <v>54209</v>
      </c>
      <c r="CR139" s="5">
        <v>0</v>
      </c>
      <c r="CS139" s="5">
        <v>75000</v>
      </c>
      <c r="CT139" s="5">
        <v>1775</v>
      </c>
      <c r="CU139" s="5">
        <v>643000</v>
      </c>
      <c r="CV139" s="5">
        <v>1586704</v>
      </c>
      <c r="CW139" s="5">
        <v>641225</v>
      </c>
      <c r="CX139" s="5">
        <v>945479</v>
      </c>
      <c r="CY139" s="5">
        <v>0</v>
      </c>
      <c r="CZ139" s="5">
        <v>945479</v>
      </c>
      <c r="DA139" s="1">
        <v>0</v>
      </c>
      <c r="DB139" s="1">
        <v>0</v>
      </c>
      <c r="DE139" s="1">
        <v>0</v>
      </c>
      <c r="DF139" s="3">
        <v>0.92745961575500002</v>
      </c>
      <c r="DG139" s="4">
        <f t="shared" si="17"/>
        <v>6.4586324216922009E-2</v>
      </c>
      <c r="DH139" s="5">
        <f t="shared" si="18"/>
        <v>1.1478420569329661</v>
      </c>
      <c r="DI139" s="6">
        <f t="shared" si="19"/>
        <v>46372.980787750006</v>
      </c>
      <c r="DJ139" s="6">
        <f>IF(ISNUMBER(MATCH(B139,'Green Overlap'!A:A,0)),MAX(12,DH139*1.35),MAX(DH139*1.35,3.5))</f>
        <v>3.5</v>
      </c>
      <c r="DK139" s="7">
        <f t="shared" si="20"/>
        <v>141400.49301800731</v>
      </c>
      <c r="DL139">
        <f>COUNTIF('Impacted Properties'!A:A,Red_A_Coit_to_US_75!B139)</f>
        <v>1</v>
      </c>
      <c r="DM139" s="7">
        <f t="shared" si="23"/>
        <v>67000</v>
      </c>
      <c r="DN139" s="7">
        <f t="shared" si="22"/>
        <v>0</v>
      </c>
    </row>
    <row r="140" spans="1:118" ht="28.8" x14ac:dyDescent="0.3">
      <c r="A140" s="1">
        <v>270693</v>
      </c>
      <c r="B140" s="1">
        <v>1225668</v>
      </c>
      <c r="C140" s="1" t="s">
        <v>1541</v>
      </c>
      <c r="H140" s="1">
        <v>354288.64639100002</v>
      </c>
      <c r="I140" s="1">
        <v>2486.9858235800002</v>
      </c>
      <c r="J140" s="1">
        <v>343765.550781</v>
      </c>
      <c r="K140" s="1">
        <v>2441.89354628</v>
      </c>
      <c r="P140" s="1" t="s">
        <v>1542</v>
      </c>
      <c r="Q140" s="1">
        <v>1225668</v>
      </c>
      <c r="R140" s="1" t="s">
        <v>1541</v>
      </c>
      <c r="S140" s="1" t="s">
        <v>1543</v>
      </c>
      <c r="T140" s="1" t="s">
        <v>113</v>
      </c>
      <c r="U140" s="1">
        <v>100</v>
      </c>
      <c r="W140" s="1" t="s">
        <v>1544</v>
      </c>
      <c r="X140" s="1" t="s">
        <v>143</v>
      </c>
      <c r="Z140" s="1" t="s">
        <v>115</v>
      </c>
      <c r="AA140" s="1" t="s">
        <v>116</v>
      </c>
      <c r="AB140" s="1" t="s">
        <v>144</v>
      </c>
      <c r="AC140" s="1" t="s">
        <v>118</v>
      </c>
      <c r="AD140" s="1" t="s">
        <v>145</v>
      </c>
      <c r="AE140" s="1" t="s">
        <v>146</v>
      </c>
      <c r="AF140" s="1" t="s">
        <v>147</v>
      </c>
      <c r="AH140" s="1" t="s">
        <v>206</v>
      </c>
      <c r="AI140" s="1" t="s">
        <v>1545</v>
      </c>
      <c r="AL140" s="1">
        <v>0</v>
      </c>
      <c r="AM140" s="1">
        <v>0</v>
      </c>
      <c r="AR140" s="1" t="s">
        <v>115</v>
      </c>
      <c r="AS140" s="1" t="s">
        <v>116</v>
      </c>
      <c r="AT140" s="1" t="s">
        <v>127</v>
      </c>
      <c r="AU140" s="2" t="s">
        <v>226</v>
      </c>
      <c r="AW140" s="1" t="s">
        <v>129</v>
      </c>
      <c r="AZ140" s="1" t="s">
        <v>131</v>
      </c>
      <c r="BC140" s="1" t="s">
        <v>1546</v>
      </c>
      <c r="BD140" s="1">
        <v>42228</v>
      </c>
      <c r="BE140" s="1" t="s">
        <v>441</v>
      </c>
      <c r="BF140" s="1">
        <v>7.87</v>
      </c>
      <c r="BG140" s="1">
        <v>0</v>
      </c>
      <c r="BH140" s="1">
        <v>342817</v>
      </c>
      <c r="BI140" s="1">
        <v>342817.2</v>
      </c>
      <c r="BJ140" s="1">
        <v>0</v>
      </c>
      <c r="BK140" s="1" t="s">
        <v>145</v>
      </c>
      <c r="BL140" s="1" t="s">
        <v>214</v>
      </c>
      <c r="BO140" s="1" t="s">
        <v>135</v>
      </c>
      <c r="BP140" s="1" t="s">
        <v>113</v>
      </c>
      <c r="BQ140" s="1">
        <v>0</v>
      </c>
      <c r="BR140" s="1">
        <v>0</v>
      </c>
      <c r="BT140" s="1" t="s">
        <v>155</v>
      </c>
      <c r="BW140" s="1">
        <v>0</v>
      </c>
      <c r="BX140" s="1">
        <v>0</v>
      </c>
      <c r="BY140" s="1">
        <v>0</v>
      </c>
      <c r="BZ140" s="1" t="s">
        <v>175</v>
      </c>
      <c r="CA140" s="1">
        <v>29952</v>
      </c>
      <c r="CB140" s="1" t="s">
        <v>139</v>
      </c>
      <c r="CC140" s="1">
        <v>2019</v>
      </c>
      <c r="CD140" s="1">
        <v>0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1">
        <v>0</v>
      </c>
      <c r="CK140" s="1">
        <v>0</v>
      </c>
      <c r="CL140" s="1">
        <v>0</v>
      </c>
      <c r="CM140" s="1">
        <v>0</v>
      </c>
      <c r="CN140" s="1">
        <v>0</v>
      </c>
      <c r="CO140" s="1">
        <v>2018</v>
      </c>
      <c r="CP140" s="5">
        <v>0</v>
      </c>
      <c r="CQ140" s="5">
        <v>0</v>
      </c>
      <c r="CR140" s="5">
        <v>0</v>
      </c>
      <c r="CS140" s="5">
        <v>0</v>
      </c>
      <c r="CT140" s="5">
        <v>1275</v>
      </c>
      <c r="CU140" s="5">
        <v>393500</v>
      </c>
      <c r="CV140" s="5">
        <v>393500</v>
      </c>
      <c r="CW140" s="5">
        <v>392225</v>
      </c>
      <c r="CX140" s="5">
        <v>1275</v>
      </c>
      <c r="CY140" s="5">
        <v>0</v>
      </c>
      <c r="CZ140" s="5">
        <v>1275</v>
      </c>
      <c r="DA140" s="1">
        <v>0</v>
      </c>
      <c r="DB140" s="1">
        <v>0</v>
      </c>
      <c r="DE140" s="1">
        <v>0</v>
      </c>
      <c r="DF140" s="3">
        <v>0.77467400478600001</v>
      </c>
      <c r="DG140" s="4">
        <f t="shared" si="17"/>
        <v>9.8433799845743325E-2</v>
      </c>
      <c r="DH140" s="5">
        <f t="shared" si="18"/>
        <v>1.1478420569329659</v>
      </c>
      <c r="DI140" s="6">
        <f t="shared" si="19"/>
        <v>38733.7002393</v>
      </c>
      <c r="DJ140" s="6">
        <f>IF(ISNUMBER(MATCH(B140,'Green Overlap'!A:A,0)),MAX(12,DH140*1.35),MAX(DH140*1.35,3.5))</f>
        <v>3.5</v>
      </c>
      <c r="DK140" s="7">
        <f t="shared" si="20"/>
        <v>118106.79876967357</v>
      </c>
      <c r="DL140">
        <f>COUNTIF('Impacted Properties'!A:A,Red_A_Coit_to_US_75!B140)</f>
        <v>0</v>
      </c>
      <c r="DM140" s="7">
        <f t="shared" si="23"/>
        <v>67000</v>
      </c>
      <c r="DN140" s="7">
        <f t="shared" si="22"/>
        <v>185200</v>
      </c>
    </row>
    <row r="141" spans="1:118" ht="28.8" x14ac:dyDescent="0.3">
      <c r="A141" s="1">
        <v>272864</v>
      </c>
      <c r="B141" s="1">
        <v>1515970</v>
      </c>
      <c r="C141" s="1" t="s">
        <v>1547</v>
      </c>
      <c r="H141" s="1">
        <v>413353.54967899999</v>
      </c>
      <c r="I141" s="1">
        <v>2585.4011764699999</v>
      </c>
      <c r="J141" s="1">
        <v>413353.554688</v>
      </c>
      <c r="K141" s="1">
        <v>2585.4011764699999</v>
      </c>
      <c r="P141" s="1" t="s">
        <v>1548</v>
      </c>
      <c r="Q141" s="1">
        <v>1515970</v>
      </c>
      <c r="R141" s="1" t="s">
        <v>1547</v>
      </c>
      <c r="S141" s="1" t="s">
        <v>1549</v>
      </c>
      <c r="T141" s="1" t="s">
        <v>113</v>
      </c>
      <c r="U141" s="1">
        <v>100</v>
      </c>
      <c r="X141" s="1" t="s">
        <v>1550</v>
      </c>
      <c r="Z141" s="1" t="s">
        <v>219</v>
      </c>
      <c r="AA141" s="1" t="s">
        <v>116</v>
      </c>
      <c r="AB141" s="1" t="s">
        <v>1551</v>
      </c>
      <c r="AC141" s="1" t="s">
        <v>118</v>
      </c>
      <c r="AD141" s="1" t="s">
        <v>132</v>
      </c>
      <c r="AE141" s="1" t="s">
        <v>182</v>
      </c>
      <c r="AF141" s="1" t="s">
        <v>183</v>
      </c>
      <c r="AH141" s="1" t="s">
        <v>1552</v>
      </c>
      <c r="AI141" s="1" t="s">
        <v>1553</v>
      </c>
      <c r="AL141" s="1">
        <v>0</v>
      </c>
      <c r="AM141" s="1">
        <v>0</v>
      </c>
      <c r="AP141" s="1" t="s">
        <v>186</v>
      </c>
      <c r="AQ141" s="1" t="s">
        <v>187</v>
      </c>
      <c r="AR141" s="1" t="s">
        <v>115</v>
      </c>
      <c r="AS141" s="1" t="s">
        <v>116</v>
      </c>
      <c r="AT141" s="1" t="s">
        <v>188</v>
      </c>
      <c r="AU141" s="2" t="s">
        <v>189</v>
      </c>
      <c r="AW141" s="1" t="s">
        <v>129</v>
      </c>
      <c r="AZ141" s="1" t="s">
        <v>131</v>
      </c>
      <c r="BA141" s="1" t="s">
        <v>1554</v>
      </c>
      <c r="BB141" s="1" t="s">
        <v>1555</v>
      </c>
      <c r="BC141" s="1" t="s">
        <v>1556</v>
      </c>
      <c r="BD141" s="1">
        <v>38243</v>
      </c>
      <c r="BE141" s="1" t="s">
        <v>441</v>
      </c>
      <c r="BF141" s="1">
        <v>10.000999999999999</v>
      </c>
      <c r="BG141" s="1">
        <v>0</v>
      </c>
      <c r="BH141" s="1">
        <v>435644</v>
      </c>
      <c r="BI141" s="1">
        <v>435643.56</v>
      </c>
      <c r="BJ141" s="1">
        <v>0</v>
      </c>
      <c r="BK141" s="1" t="s">
        <v>132</v>
      </c>
      <c r="BL141" s="1" t="s">
        <v>214</v>
      </c>
      <c r="BO141" s="1" t="s">
        <v>135</v>
      </c>
      <c r="BP141" s="1" t="s">
        <v>113</v>
      </c>
      <c r="BQ141" s="1">
        <v>0</v>
      </c>
      <c r="BR141" s="1">
        <v>0</v>
      </c>
      <c r="BT141" s="1" t="s">
        <v>155</v>
      </c>
      <c r="BW141" s="1">
        <v>0</v>
      </c>
      <c r="BX141" s="1">
        <v>0</v>
      </c>
      <c r="BY141" s="1">
        <v>0</v>
      </c>
      <c r="BZ141" s="1" t="s">
        <v>175</v>
      </c>
      <c r="CA141" s="1">
        <v>30317</v>
      </c>
      <c r="CB141" s="1" t="s">
        <v>139</v>
      </c>
      <c r="CC141" s="1">
        <v>2019</v>
      </c>
      <c r="CD141" s="1">
        <v>0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1">
        <v>0</v>
      </c>
      <c r="CK141" s="1">
        <v>0</v>
      </c>
      <c r="CL141" s="1">
        <v>0</v>
      </c>
      <c r="CM141" s="1">
        <v>0</v>
      </c>
      <c r="CN141" s="1">
        <v>0</v>
      </c>
      <c r="CO141" s="1">
        <v>2018</v>
      </c>
      <c r="CP141" s="5">
        <v>0</v>
      </c>
      <c r="CQ141" s="5">
        <v>0</v>
      </c>
      <c r="CR141" s="5">
        <v>0</v>
      </c>
      <c r="CS141" s="5">
        <v>0</v>
      </c>
      <c r="CT141" s="5">
        <v>1620</v>
      </c>
      <c r="CU141" s="5">
        <v>400040</v>
      </c>
      <c r="CV141" s="5">
        <v>400040</v>
      </c>
      <c r="CW141" s="5">
        <v>398420</v>
      </c>
      <c r="CX141" s="5">
        <v>1620</v>
      </c>
      <c r="CY141" s="5">
        <v>0</v>
      </c>
      <c r="CZ141" s="5">
        <v>1620</v>
      </c>
      <c r="DA141" s="1">
        <v>0</v>
      </c>
      <c r="DB141" s="1">
        <v>0</v>
      </c>
      <c r="DE141" s="1">
        <v>0</v>
      </c>
      <c r="DF141" s="3">
        <v>3.1494174639799999</v>
      </c>
      <c r="DG141" s="4">
        <f t="shared" si="17"/>
        <v>0.31491025537246276</v>
      </c>
      <c r="DH141" s="5">
        <f t="shared" si="18"/>
        <v>0.91827364554637281</v>
      </c>
      <c r="DI141" s="6">
        <f t="shared" si="19"/>
        <v>125976.69855919998</v>
      </c>
      <c r="DJ141" s="6">
        <f>IF(ISNUMBER(MATCH(B141,'Green Overlap'!A:A,0)),MAX(12,DH141*1.35),MAX(DH141*1.35,3.5))</f>
        <v>3.5</v>
      </c>
      <c r="DK141" s="7">
        <f t="shared" si="20"/>
        <v>480160.18655839073</v>
      </c>
      <c r="DL141">
        <f>COUNTIF('Impacted Properties'!A:A,Red_A_Coit_to_US_75!B141)</f>
        <v>0</v>
      </c>
      <c r="DM141" s="7">
        <f t="shared" si="23"/>
        <v>67000</v>
      </c>
      <c r="DN141" s="7">
        <f t="shared" si="22"/>
        <v>547200</v>
      </c>
    </row>
    <row r="142" spans="1:118" ht="28.8" x14ac:dyDescent="0.3">
      <c r="A142" s="1">
        <v>268335</v>
      </c>
      <c r="B142" s="1">
        <v>1933876</v>
      </c>
      <c r="C142" s="1" t="s">
        <v>1557</v>
      </c>
      <c r="H142" s="1">
        <v>230073.061086</v>
      </c>
      <c r="I142" s="1">
        <v>2947.77000155</v>
      </c>
      <c r="J142" s="1">
        <v>230073.056641</v>
      </c>
      <c r="K142" s="1">
        <v>2947.77000155</v>
      </c>
      <c r="P142" s="1" t="s">
        <v>1558</v>
      </c>
      <c r="Q142" s="1">
        <v>1933876</v>
      </c>
      <c r="R142" s="1" t="s">
        <v>1557</v>
      </c>
      <c r="S142" s="1" t="s">
        <v>1559</v>
      </c>
      <c r="T142" s="1" t="s">
        <v>113</v>
      </c>
      <c r="U142" s="1">
        <v>100</v>
      </c>
      <c r="X142" s="1" t="s">
        <v>1560</v>
      </c>
      <c r="Z142" s="1" t="s">
        <v>115</v>
      </c>
      <c r="AA142" s="1" t="s">
        <v>116</v>
      </c>
      <c r="AB142" s="1" t="s">
        <v>1561</v>
      </c>
      <c r="AC142" s="1" t="s">
        <v>118</v>
      </c>
      <c r="AD142" s="1" t="s">
        <v>132</v>
      </c>
      <c r="AE142" s="1" t="s">
        <v>182</v>
      </c>
      <c r="AF142" s="1" t="s">
        <v>183</v>
      </c>
      <c r="AH142" s="1" t="s">
        <v>1562</v>
      </c>
      <c r="AI142" s="1" t="s">
        <v>1563</v>
      </c>
      <c r="AL142" s="1">
        <v>0</v>
      </c>
      <c r="AM142" s="1">
        <v>0</v>
      </c>
      <c r="AN142" s="1" t="s">
        <v>1564</v>
      </c>
      <c r="AP142" s="1" t="s">
        <v>309</v>
      </c>
      <c r="AR142" s="1" t="s">
        <v>115</v>
      </c>
      <c r="AS142" s="1" t="s">
        <v>116</v>
      </c>
      <c r="AT142" s="1" t="s">
        <v>127</v>
      </c>
      <c r="AU142" s="2" t="s">
        <v>1565</v>
      </c>
      <c r="AW142" s="1" t="s">
        <v>129</v>
      </c>
      <c r="AY142" s="1" t="s">
        <v>130</v>
      </c>
      <c r="AZ142" s="1" t="s">
        <v>131</v>
      </c>
      <c r="BA142" s="1" t="s">
        <v>1566</v>
      </c>
      <c r="BB142" s="1" t="s">
        <v>1567</v>
      </c>
      <c r="BC142" s="1" t="s">
        <v>192</v>
      </c>
      <c r="BD142" s="1">
        <v>36787</v>
      </c>
      <c r="BE142" s="1" t="s">
        <v>193</v>
      </c>
      <c r="BF142" s="1">
        <v>5.0010000000000003</v>
      </c>
      <c r="BG142" s="1">
        <v>0</v>
      </c>
      <c r="BH142" s="1">
        <v>217844</v>
      </c>
      <c r="BI142" s="1">
        <v>217843.56</v>
      </c>
      <c r="BJ142" s="1">
        <v>3908</v>
      </c>
      <c r="BK142" s="1" t="s">
        <v>132</v>
      </c>
      <c r="BL142" s="1" t="s">
        <v>174</v>
      </c>
      <c r="BM142" s="1" t="s">
        <v>154</v>
      </c>
      <c r="BO142" s="1" t="s">
        <v>135</v>
      </c>
      <c r="BP142" s="1" t="s">
        <v>113</v>
      </c>
      <c r="BQ142" s="1">
        <v>1998</v>
      </c>
      <c r="BR142" s="1">
        <v>1998</v>
      </c>
      <c r="BT142" s="1" t="s">
        <v>174</v>
      </c>
      <c r="BU142" s="1" t="s">
        <v>156</v>
      </c>
      <c r="BV142" s="1" t="s">
        <v>157</v>
      </c>
      <c r="BW142" s="1">
        <v>2</v>
      </c>
      <c r="BX142" s="1">
        <v>0</v>
      </c>
      <c r="BY142" s="1">
        <v>100</v>
      </c>
      <c r="BZ142" s="1" t="s">
        <v>118</v>
      </c>
      <c r="CA142" s="1">
        <v>31413</v>
      </c>
      <c r="CB142" s="1" t="s">
        <v>139</v>
      </c>
      <c r="CC142" s="1">
        <v>2019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0</v>
      </c>
      <c r="CJ142" s="1">
        <v>0</v>
      </c>
      <c r="CK142" s="1">
        <v>0</v>
      </c>
      <c r="CL142" s="1">
        <v>0</v>
      </c>
      <c r="CM142" s="1">
        <v>0</v>
      </c>
      <c r="CN142" s="1">
        <v>0</v>
      </c>
      <c r="CO142" s="1">
        <v>2018</v>
      </c>
      <c r="CP142" s="5">
        <v>316878</v>
      </c>
      <c r="CQ142" s="5">
        <v>0</v>
      </c>
      <c r="CR142" s="5">
        <v>225045</v>
      </c>
      <c r="CS142" s="5">
        <v>0</v>
      </c>
      <c r="CT142" s="5">
        <v>0</v>
      </c>
      <c r="CU142" s="5">
        <v>0</v>
      </c>
      <c r="CV142" s="5">
        <v>541923</v>
      </c>
      <c r="CW142" s="5">
        <v>0</v>
      </c>
      <c r="CX142" s="5">
        <v>541923</v>
      </c>
      <c r="CY142" s="5">
        <v>0</v>
      </c>
      <c r="CZ142" s="5">
        <v>541923</v>
      </c>
      <c r="DA142" s="1">
        <v>0</v>
      </c>
      <c r="DB142" s="1">
        <v>0</v>
      </c>
      <c r="DE142" s="1">
        <v>0</v>
      </c>
      <c r="DF142" s="3">
        <v>0.15974360368099999</v>
      </c>
      <c r="DG142" s="4">
        <f t="shared" si="17"/>
        <v>3.1942332269746049E-2</v>
      </c>
      <c r="DH142" s="5">
        <f t="shared" si="18"/>
        <v>1.0330578512396695</v>
      </c>
      <c r="DI142" s="6">
        <f t="shared" si="19"/>
        <v>7188.4621656450008</v>
      </c>
      <c r="DJ142" s="6">
        <f>IF(ISNUMBER(MATCH(B142,'Green Overlap'!A:A,0)),MAX(12,DH142*1.35),MAX(DH142*1.35,3.5))</f>
        <v>3.5</v>
      </c>
      <c r="DK142" s="7">
        <f t="shared" si="20"/>
        <v>24354.509817205257</v>
      </c>
      <c r="DL142">
        <f>COUNTIF('Impacted Properties'!A:A,Red_A_Coit_to_US_75!B142)</f>
        <v>1</v>
      </c>
      <c r="DM142" s="7">
        <f t="shared" si="23"/>
        <v>11000</v>
      </c>
      <c r="DN142" s="7">
        <f t="shared" si="22"/>
        <v>0</v>
      </c>
    </row>
    <row r="143" spans="1:118" ht="28.8" x14ac:dyDescent="0.3">
      <c r="A143" s="1">
        <v>274826</v>
      </c>
      <c r="B143" s="1">
        <v>2101753</v>
      </c>
      <c r="C143" s="1" t="s">
        <v>1568</v>
      </c>
      <c r="H143" s="1">
        <v>284373.56018099998</v>
      </c>
      <c r="I143" s="1">
        <v>2612.83138353</v>
      </c>
      <c r="J143" s="1">
        <v>284378.976563</v>
      </c>
      <c r="K143" s="1">
        <v>2612.8313778800002</v>
      </c>
      <c r="P143" s="1" t="s">
        <v>1569</v>
      </c>
      <c r="Q143" s="1">
        <v>2101753</v>
      </c>
      <c r="R143" s="1" t="s">
        <v>1568</v>
      </c>
      <c r="S143" s="1" t="s">
        <v>1570</v>
      </c>
      <c r="T143" s="1" t="s">
        <v>113</v>
      </c>
      <c r="U143" s="1">
        <v>100</v>
      </c>
      <c r="V143" s="1" t="s">
        <v>1571</v>
      </c>
      <c r="X143" s="1" t="s">
        <v>1572</v>
      </c>
      <c r="Z143" s="1" t="s">
        <v>115</v>
      </c>
      <c r="AA143" s="1" t="s">
        <v>116</v>
      </c>
      <c r="AB143" s="1" t="s">
        <v>1573</v>
      </c>
      <c r="AC143" s="1" t="s">
        <v>118</v>
      </c>
      <c r="AD143" s="1" t="s">
        <v>1574</v>
      </c>
      <c r="AE143" s="1" t="s">
        <v>1058</v>
      </c>
      <c r="AF143" s="1" t="s">
        <v>1575</v>
      </c>
      <c r="AH143" s="1" t="s">
        <v>1427</v>
      </c>
      <c r="AI143" s="1" t="s">
        <v>1576</v>
      </c>
      <c r="AL143" s="1">
        <v>0</v>
      </c>
      <c r="AM143" s="1">
        <v>0</v>
      </c>
      <c r="AN143" s="1" t="s">
        <v>1577</v>
      </c>
      <c r="AP143" s="1" t="s">
        <v>1578</v>
      </c>
      <c r="AQ143" s="1" t="s">
        <v>249</v>
      </c>
      <c r="AR143" s="1" t="s">
        <v>115</v>
      </c>
      <c r="AS143" s="1" t="s">
        <v>116</v>
      </c>
      <c r="AT143" s="1" t="s">
        <v>127</v>
      </c>
      <c r="AU143" s="2" t="s">
        <v>1579</v>
      </c>
      <c r="AW143" s="1" t="s">
        <v>129</v>
      </c>
      <c r="AZ143" s="1" t="s">
        <v>131</v>
      </c>
      <c r="BC143" s="1" t="s">
        <v>1580</v>
      </c>
      <c r="BD143" s="1">
        <v>41515</v>
      </c>
      <c r="BE143" s="1" t="s">
        <v>193</v>
      </c>
      <c r="BF143" s="1">
        <v>6.5</v>
      </c>
      <c r="BG143" s="1">
        <v>0</v>
      </c>
      <c r="BH143" s="1">
        <v>283140</v>
      </c>
      <c r="BI143" s="1">
        <v>283140</v>
      </c>
      <c r="BJ143" s="1">
        <v>84049</v>
      </c>
      <c r="BK143" s="1" t="s">
        <v>1581</v>
      </c>
      <c r="BL143" s="1" t="s">
        <v>475</v>
      </c>
      <c r="BM143" s="1" t="s">
        <v>476</v>
      </c>
      <c r="BN143" s="1" t="s">
        <v>558</v>
      </c>
      <c r="BO143" s="1" t="s">
        <v>135</v>
      </c>
      <c r="BP143" s="1" t="s">
        <v>173</v>
      </c>
      <c r="BQ143" s="1">
        <v>2004</v>
      </c>
      <c r="BR143" s="1">
        <v>2004</v>
      </c>
      <c r="BT143" s="1" t="s">
        <v>475</v>
      </c>
      <c r="BW143" s="1">
        <v>1</v>
      </c>
      <c r="BX143" s="1">
        <v>0</v>
      </c>
      <c r="BY143" s="1">
        <v>100</v>
      </c>
      <c r="BZ143" s="1" t="s">
        <v>175</v>
      </c>
      <c r="CA143" s="1">
        <v>36721</v>
      </c>
      <c r="CB143" s="1" t="s">
        <v>139</v>
      </c>
      <c r="CC143" s="1">
        <v>2019</v>
      </c>
      <c r="CD143" s="1">
        <v>0</v>
      </c>
      <c r="CE143" s="1">
        <v>0</v>
      </c>
      <c r="CF143" s="1">
        <v>0</v>
      </c>
      <c r="CG143" s="1">
        <v>0</v>
      </c>
      <c r="CH143" s="1">
        <v>0</v>
      </c>
      <c r="CI143" s="1">
        <v>0</v>
      </c>
      <c r="CJ143" s="1">
        <v>0</v>
      </c>
      <c r="CK143" s="1">
        <v>0</v>
      </c>
      <c r="CL143" s="1">
        <v>0</v>
      </c>
      <c r="CM143" s="1">
        <v>0</v>
      </c>
      <c r="CN143" s="1">
        <v>0</v>
      </c>
      <c r="CO143" s="1">
        <v>2018</v>
      </c>
      <c r="CP143" s="5">
        <v>0</v>
      </c>
      <c r="CQ143" s="5">
        <v>3630039</v>
      </c>
      <c r="CR143" s="5">
        <v>0</v>
      </c>
      <c r="CS143" s="5">
        <v>2123550</v>
      </c>
      <c r="CT143" s="5">
        <v>0</v>
      </c>
      <c r="CU143" s="5">
        <v>0</v>
      </c>
      <c r="CV143" s="5">
        <v>5753589</v>
      </c>
      <c r="CW143" s="5">
        <v>0</v>
      </c>
      <c r="CX143" s="5">
        <v>5753589</v>
      </c>
      <c r="CY143" s="5">
        <v>0</v>
      </c>
      <c r="CZ143" s="5">
        <v>5753589</v>
      </c>
      <c r="DA143" s="1">
        <v>0</v>
      </c>
      <c r="DB143" s="1">
        <v>0</v>
      </c>
      <c r="DE143" s="1">
        <v>0</v>
      </c>
      <c r="DF143" s="3">
        <v>9.5404568937000004E-3</v>
      </c>
      <c r="DG143" s="4">
        <f t="shared" si="17"/>
        <v>1.4677625990307693E-3</v>
      </c>
      <c r="DH143" s="5">
        <f t="shared" si="18"/>
        <v>7.5</v>
      </c>
      <c r="DI143" s="6">
        <f t="shared" si="19"/>
        <v>3116.86726717179</v>
      </c>
      <c r="DJ143" s="6">
        <f>IF(ISNUMBER(MATCH(B143,'Green Overlap'!A:A,0)),MAX(12,DH143*1.35),MAX(DH143*1.35,3.5))</f>
        <v>12</v>
      </c>
      <c r="DK143" s="7">
        <f t="shared" si="20"/>
        <v>4986.9876274748649</v>
      </c>
      <c r="DL143">
        <f>COUNTIF('Impacted Properties'!A:A,Red_A_Coit_to_US_75!B143)</f>
        <v>1</v>
      </c>
      <c r="DM143" s="7">
        <f t="shared" si="23"/>
        <v>11000</v>
      </c>
      <c r="DN143" s="7">
        <f t="shared" si="22"/>
        <v>0</v>
      </c>
    </row>
    <row r="144" spans="1:118" ht="28.8" x14ac:dyDescent="0.3">
      <c r="A144" s="1">
        <v>267140</v>
      </c>
      <c r="B144" s="1">
        <v>2120711</v>
      </c>
      <c r="C144" s="1" t="s">
        <v>1582</v>
      </c>
      <c r="H144" s="1">
        <v>1342268.5106500001</v>
      </c>
      <c r="I144" s="1">
        <v>5083.0911820900001</v>
      </c>
      <c r="J144" s="1">
        <v>1342522.5996099999</v>
      </c>
      <c r="K144" s="1">
        <v>5083.2470716999997</v>
      </c>
      <c r="P144" s="1" t="s">
        <v>1583</v>
      </c>
      <c r="Q144" s="1">
        <v>2120711</v>
      </c>
      <c r="R144" s="1" t="s">
        <v>1582</v>
      </c>
      <c r="S144" s="1" t="s">
        <v>1584</v>
      </c>
      <c r="T144" s="1" t="s">
        <v>113</v>
      </c>
      <c r="U144" s="1">
        <v>100</v>
      </c>
      <c r="X144" s="1" t="s">
        <v>1585</v>
      </c>
      <c r="Z144" s="1" t="s">
        <v>115</v>
      </c>
      <c r="AA144" s="1" t="s">
        <v>116</v>
      </c>
      <c r="AB144" s="1" t="s">
        <v>1586</v>
      </c>
      <c r="AC144" s="1" t="s">
        <v>118</v>
      </c>
      <c r="AD144" s="1" t="s">
        <v>145</v>
      </c>
      <c r="AE144" s="1" t="s">
        <v>146</v>
      </c>
      <c r="AF144" s="1" t="s">
        <v>147</v>
      </c>
      <c r="AH144" s="1" t="s">
        <v>321</v>
      </c>
      <c r="AI144" s="1" t="s">
        <v>1587</v>
      </c>
      <c r="AL144" s="1">
        <v>0</v>
      </c>
      <c r="AM144" s="1">
        <v>0</v>
      </c>
      <c r="AN144" s="1" t="s">
        <v>1588</v>
      </c>
      <c r="AP144" s="1" t="s">
        <v>1199</v>
      </c>
      <c r="AR144" s="1" t="s">
        <v>115</v>
      </c>
      <c r="AS144" s="1" t="s">
        <v>116</v>
      </c>
      <c r="AT144" s="1" t="s">
        <v>127</v>
      </c>
      <c r="AU144" s="2" t="s">
        <v>1589</v>
      </c>
      <c r="AW144" s="1" t="s">
        <v>129</v>
      </c>
      <c r="AY144" s="1" t="s">
        <v>130</v>
      </c>
      <c r="AZ144" s="1" t="s">
        <v>131</v>
      </c>
      <c r="BA144" s="1" t="s">
        <v>1590</v>
      </c>
      <c r="BB144" s="1" t="s">
        <v>1591</v>
      </c>
      <c r="BC144" s="1" t="s">
        <v>192</v>
      </c>
      <c r="BD144" s="1">
        <v>37099</v>
      </c>
      <c r="BE144" s="1" t="s">
        <v>1592</v>
      </c>
      <c r="BF144" s="1">
        <v>30.885000000000002</v>
      </c>
      <c r="BG144" s="1">
        <v>0</v>
      </c>
      <c r="BH144" s="1">
        <v>1345351</v>
      </c>
      <c r="BI144" s="1">
        <v>1345350.6</v>
      </c>
      <c r="BJ144" s="1">
        <v>3798</v>
      </c>
      <c r="BK144" s="1" t="s">
        <v>1593</v>
      </c>
      <c r="BL144" s="1" t="s">
        <v>133</v>
      </c>
      <c r="BM144" s="1" t="s">
        <v>1023</v>
      </c>
      <c r="BO144" s="1" t="s">
        <v>135</v>
      </c>
      <c r="BP144" s="1" t="s">
        <v>113</v>
      </c>
      <c r="BQ144" s="1">
        <v>1992</v>
      </c>
      <c r="BR144" s="1">
        <v>1992</v>
      </c>
      <c r="BT144" s="1" t="s">
        <v>136</v>
      </c>
      <c r="BU144" s="1" t="s">
        <v>137</v>
      </c>
      <c r="BV144" s="1" t="s">
        <v>138</v>
      </c>
      <c r="BW144" s="1">
        <v>2</v>
      </c>
      <c r="BX144" s="1">
        <v>0</v>
      </c>
      <c r="BY144" s="1">
        <v>100</v>
      </c>
      <c r="BZ144" s="1" t="s">
        <v>118</v>
      </c>
      <c r="CA144" s="1">
        <v>36970</v>
      </c>
      <c r="CB144" s="1" t="s">
        <v>139</v>
      </c>
      <c r="CC144" s="1">
        <v>2019</v>
      </c>
      <c r="CD144" s="1">
        <v>0</v>
      </c>
      <c r="CE144" s="1">
        <v>0</v>
      </c>
      <c r="CF144" s="1">
        <v>0</v>
      </c>
      <c r="CG144" s="1">
        <v>0</v>
      </c>
      <c r="CH144" s="1">
        <v>0</v>
      </c>
      <c r="CI144" s="1">
        <v>0</v>
      </c>
      <c r="CJ144" s="1">
        <v>0</v>
      </c>
      <c r="CK144" s="1">
        <v>0</v>
      </c>
      <c r="CL144" s="1">
        <v>0</v>
      </c>
      <c r="CM144" s="1">
        <v>0</v>
      </c>
      <c r="CN144" s="1">
        <v>0</v>
      </c>
      <c r="CO144" s="1">
        <v>2018</v>
      </c>
      <c r="CP144" s="5">
        <v>235518</v>
      </c>
      <c r="CQ144" s="5">
        <v>7940</v>
      </c>
      <c r="CR144" s="5">
        <v>50000</v>
      </c>
      <c r="CS144" s="5">
        <v>0</v>
      </c>
      <c r="CT144" s="5">
        <v>2929</v>
      </c>
      <c r="CU144" s="5">
        <v>1494250</v>
      </c>
      <c r="CV144" s="5">
        <v>1787708</v>
      </c>
      <c r="CW144" s="5">
        <v>1491321</v>
      </c>
      <c r="CX144" s="5">
        <v>296387</v>
      </c>
      <c r="CY144" s="5">
        <v>3196</v>
      </c>
      <c r="CZ144" s="5">
        <v>293191</v>
      </c>
      <c r="DA144" s="1">
        <v>0</v>
      </c>
      <c r="DB144" s="1">
        <v>0</v>
      </c>
      <c r="DE144" s="1">
        <v>0</v>
      </c>
      <c r="DF144" s="3">
        <v>11.0514784525</v>
      </c>
      <c r="DG144" s="4">
        <f t="shared" si="17"/>
        <v>0.35782672664723969</v>
      </c>
      <c r="DH144" s="5">
        <f t="shared" si="18"/>
        <v>1.1478420569329659</v>
      </c>
      <c r="DI144" s="6">
        <f t="shared" si="19"/>
        <v>552573.92262499989</v>
      </c>
      <c r="DJ144" s="6">
        <f>IF(ISNUMBER(MATCH(B144,'Green Overlap'!A:A,0)),MAX(12,DH144*1.35),MAX(DH144*1.35,3.5))</f>
        <v>3.5</v>
      </c>
      <c r="DK144" s="7">
        <f t="shared" si="20"/>
        <v>1684908.4048681501</v>
      </c>
      <c r="DL144">
        <f>COUNTIF('Impacted Properties'!A:A,Red_A_Coit_to_US_75!B144)</f>
        <v>1</v>
      </c>
      <c r="DM144" s="7">
        <f t="shared" si="23"/>
        <v>67000</v>
      </c>
      <c r="DN144" s="7">
        <f t="shared" si="22"/>
        <v>0</v>
      </c>
    </row>
    <row r="145" spans="1:118" ht="28.8" x14ac:dyDescent="0.3">
      <c r="A145" s="1">
        <v>277714</v>
      </c>
      <c r="B145" s="1">
        <v>2124156</v>
      </c>
      <c r="C145" s="1" t="s">
        <v>1594</v>
      </c>
      <c r="H145" s="1">
        <v>1460684.4739000001</v>
      </c>
      <c r="I145" s="1">
        <v>8100.7869923500002</v>
      </c>
      <c r="J145" s="1">
        <v>1461098.6543000001</v>
      </c>
      <c r="K145" s="1">
        <v>8085.8143074199997</v>
      </c>
      <c r="P145" s="1" t="s">
        <v>1595</v>
      </c>
      <c r="Q145" s="1">
        <v>2124156</v>
      </c>
      <c r="R145" s="1" t="s">
        <v>1594</v>
      </c>
      <c r="S145" s="1" t="s">
        <v>1596</v>
      </c>
      <c r="T145" s="1" t="s">
        <v>113</v>
      </c>
      <c r="U145" s="1">
        <v>100</v>
      </c>
      <c r="X145" s="1" t="s">
        <v>1597</v>
      </c>
      <c r="Z145" s="1" t="s">
        <v>115</v>
      </c>
      <c r="AA145" s="1" t="s">
        <v>116</v>
      </c>
      <c r="AB145" s="1" t="s">
        <v>1598</v>
      </c>
      <c r="AC145" s="1" t="s">
        <v>118</v>
      </c>
      <c r="AD145" s="1" t="s">
        <v>221</v>
      </c>
      <c r="AE145" s="1" t="s">
        <v>222</v>
      </c>
      <c r="AF145" s="1" t="s">
        <v>223</v>
      </c>
      <c r="AG145" s="1" t="s">
        <v>156</v>
      </c>
      <c r="AH145" s="1" t="s">
        <v>1599</v>
      </c>
      <c r="AI145" s="1" t="s">
        <v>1600</v>
      </c>
      <c r="AL145" s="1">
        <v>0</v>
      </c>
      <c r="AM145" s="1">
        <v>0</v>
      </c>
      <c r="AN145" s="1" t="s">
        <v>1601</v>
      </c>
      <c r="AP145" s="1" t="s">
        <v>1602</v>
      </c>
      <c r="AR145" s="1" t="s">
        <v>115</v>
      </c>
      <c r="AS145" s="1" t="s">
        <v>116</v>
      </c>
      <c r="AT145" s="1" t="s">
        <v>127</v>
      </c>
      <c r="AU145" s="2" t="s">
        <v>1603</v>
      </c>
      <c r="AW145" s="1" t="s">
        <v>168</v>
      </c>
      <c r="AY145" s="1" t="s">
        <v>130</v>
      </c>
      <c r="AZ145" s="1" t="s">
        <v>170</v>
      </c>
      <c r="BC145" s="1" t="s">
        <v>1604</v>
      </c>
      <c r="BD145" s="1">
        <v>42506</v>
      </c>
      <c r="BE145" s="1" t="s">
        <v>193</v>
      </c>
      <c r="BF145" s="1">
        <v>33.756</v>
      </c>
      <c r="BG145" s="1">
        <v>0</v>
      </c>
      <c r="BH145" s="1">
        <v>1470411.36</v>
      </c>
      <c r="BI145" s="1">
        <v>1470411.36</v>
      </c>
      <c r="BJ145" s="1">
        <v>2772</v>
      </c>
      <c r="BK145" s="1" t="s">
        <v>894</v>
      </c>
      <c r="BL145" s="1" t="s">
        <v>133</v>
      </c>
      <c r="BM145" s="1" t="s">
        <v>572</v>
      </c>
      <c r="BO145" s="1" t="s">
        <v>135</v>
      </c>
      <c r="BP145" s="1" t="s">
        <v>113</v>
      </c>
      <c r="BQ145" s="1">
        <v>1975</v>
      </c>
      <c r="BR145" s="1">
        <v>1963</v>
      </c>
      <c r="BT145" s="1" t="s">
        <v>155</v>
      </c>
      <c r="BU145" s="1" t="s">
        <v>137</v>
      </c>
      <c r="BV145" s="1" t="s">
        <v>282</v>
      </c>
      <c r="BW145" s="1">
        <v>2</v>
      </c>
      <c r="BX145" s="1">
        <v>0</v>
      </c>
      <c r="BY145" s="1">
        <v>100</v>
      </c>
      <c r="BZ145" s="1" t="s">
        <v>175</v>
      </c>
      <c r="CA145" s="1">
        <v>36994</v>
      </c>
      <c r="CB145" s="1" t="s">
        <v>139</v>
      </c>
      <c r="CC145" s="1">
        <v>2019</v>
      </c>
      <c r="CD145" s="1">
        <v>0</v>
      </c>
      <c r="CE145" s="1">
        <v>0</v>
      </c>
      <c r="CF145" s="1">
        <v>0</v>
      </c>
      <c r="CG145" s="1">
        <v>0</v>
      </c>
      <c r="CH145" s="1">
        <v>0</v>
      </c>
      <c r="CI145" s="1">
        <v>0</v>
      </c>
      <c r="CJ145" s="1">
        <v>0</v>
      </c>
      <c r="CK145" s="1">
        <v>0</v>
      </c>
      <c r="CL145" s="1">
        <v>0</v>
      </c>
      <c r="CM145" s="1">
        <v>0</v>
      </c>
      <c r="CN145" s="1">
        <v>0</v>
      </c>
      <c r="CO145" s="1">
        <v>2018</v>
      </c>
      <c r="CP145" s="5">
        <v>106051</v>
      </c>
      <c r="CQ145" s="5">
        <v>0</v>
      </c>
      <c r="CR145" s="5">
        <v>14000</v>
      </c>
      <c r="CS145" s="5">
        <v>0</v>
      </c>
      <c r="CT145" s="5">
        <v>5306</v>
      </c>
      <c r="CU145" s="5">
        <v>458584</v>
      </c>
      <c r="CV145" s="5">
        <v>578635</v>
      </c>
      <c r="CW145" s="5">
        <v>453278</v>
      </c>
      <c r="CX145" s="5">
        <v>125357</v>
      </c>
      <c r="CY145" s="5">
        <v>0</v>
      </c>
      <c r="CZ145" s="5">
        <v>125357</v>
      </c>
      <c r="DA145" s="1">
        <v>0</v>
      </c>
      <c r="DB145" s="1">
        <v>0</v>
      </c>
      <c r="DE145" s="1">
        <v>0</v>
      </c>
      <c r="DF145" s="3">
        <v>5.0380505708800003</v>
      </c>
      <c r="DG145" s="4">
        <f t="shared" si="17"/>
        <v>0.14924903930797487</v>
      </c>
      <c r="DH145" s="5">
        <f t="shared" si="18"/>
        <v>0.32139577594123048</v>
      </c>
      <c r="DI145" s="6">
        <f t="shared" si="19"/>
        <v>70532.707992320007</v>
      </c>
      <c r="DJ145" s="6">
        <f>IF(ISNUMBER(MATCH(B145,'Green Overlap'!A:A,0)),MAX(12,DH145*1.35),MAX(DH145*1.35,3.5))</f>
        <v>3.5</v>
      </c>
      <c r="DK145" s="7">
        <f t="shared" si="20"/>
        <v>768101.19003636483</v>
      </c>
      <c r="DL145">
        <f>COUNTIF('Impacted Properties'!A:A,Red_A_Coit_to_US_75!B145)</f>
        <v>1</v>
      </c>
      <c r="DM145" s="7">
        <f t="shared" si="23"/>
        <v>67000</v>
      </c>
      <c r="DN145" s="7">
        <f t="shared" si="22"/>
        <v>0</v>
      </c>
    </row>
    <row r="146" spans="1:118" x14ac:dyDescent="0.3">
      <c r="A146" s="1">
        <v>266595</v>
      </c>
      <c r="B146" s="1">
        <v>2741314</v>
      </c>
      <c r="C146" s="1" t="s">
        <v>1605</v>
      </c>
      <c r="H146" s="1">
        <v>0</v>
      </c>
      <c r="I146" s="1">
        <v>0</v>
      </c>
      <c r="J146" s="1">
        <v>627563.69921899994</v>
      </c>
      <c r="K146" s="1">
        <v>4822.9167153300004</v>
      </c>
      <c r="P146" s="1" t="s">
        <v>1606</v>
      </c>
      <c r="Q146" s="1">
        <v>2741314</v>
      </c>
      <c r="R146" s="1" t="s">
        <v>1605</v>
      </c>
      <c r="S146" s="1" t="s">
        <v>234</v>
      </c>
      <c r="T146" s="1" t="s">
        <v>113</v>
      </c>
      <c r="U146" s="1">
        <v>100</v>
      </c>
      <c r="W146" s="1" t="s">
        <v>235</v>
      </c>
      <c r="X146" s="1" t="s">
        <v>236</v>
      </c>
      <c r="Z146" s="1" t="s">
        <v>237</v>
      </c>
      <c r="AA146" s="1" t="s">
        <v>116</v>
      </c>
      <c r="AB146" s="1" t="s">
        <v>238</v>
      </c>
      <c r="AC146" s="1" t="s">
        <v>118</v>
      </c>
      <c r="AD146" s="1" t="s">
        <v>239</v>
      </c>
      <c r="AE146" s="1" t="s">
        <v>1105</v>
      </c>
      <c r="AF146" s="1" t="s">
        <v>241</v>
      </c>
      <c r="AG146" s="1" t="s">
        <v>242</v>
      </c>
      <c r="AH146" s="1" t="s">
        <v>1607</v>
      </c>
      <c r="AI146" s="1" t="s">
        <v>1608</v>
      </c>
      <c r="AJ146" s="1" t="s">
        <v>1107</v>
      </c>
      <c r="AL146" s="1">
        <v>0</v>
      </c>
      <c r="AM146" s="1">
        <v>0</v>
      </c>
      <c r="AV146" s="1" t="s">
        <v>252</v>
      </c>
      <c r="AW146" s="1" t="s">
        <v>129</v>
      </c>
      <c r="AZ146" s="1" t="s">
        <v>253</v>
      </c>
      <c r="BC146" s="1" t="s">
        <v>254</v>
      </c>
      <c r="BD146" s="1">
        <v>42517</v>
      </c>
      <c r="BE146" s="1" t="s">
        <v>255</v>
      </c>
      <c r="BF146" s="1">
        <v>14.39</v>
      </c>
      <c r="BG146" s="1">
        <v>0</v>
      </c>
      <c r="BH146" s="1">
        <v>626828.4</v>
      </c>
      <c r="BI146" s="1">
        <v>626828.4</v>
      </c>
      <c r="BJ146" s="1">
        <v>0</v>
      </c>
      <c r="BL146" s="1" t="s">
        <v>194</v>
      </c>
      <c r="BO146" s="1" t="s">
        <v>135</v>
      </c>
      <c r="BP146" s="1" t="s">
        <v>113</v>
      </c>
      <c r="BQ146" s="1">
        <v>0</v>
      </c>
      <c r="BR146" s="1">
        <v>0</v>
      </c>
      <c r="BT146" s="1" t="s">
        <v>194</v>
      </c>
      <c r="BW146" s="1">
        <v>0</v>
      </c>
      <c r="BX146" s="1">
        <v>0</v>
      </c>
      <c r="BY146" s="1">
        <v>0</v>
      </c>
      <c r="BZ146" s="1" t="s">
        <v>175</v>
      </c>
      <c r="CA146" s="1">
        <v>42611</v>
      </c>
      <c r="CB146" s="1" t="s">
        <v>139</v>
      </c>
      <c r="CC146" s="1">
        <v>2019</v>
      </c>
      <c r="CD146" s="1">
        <v>0</v>
      </c>
      <c r="CE146" s="1">
        <v>0</v>
      </c>
      <c r="CF146" s="1">
        <v>0</v>
      </c>
      <c r="CG146" s="1">
        <v>0</v>
      </c>
      <c r="CH146" s="1">
        <v>0</v>
      </c>
      <c r="CI146" s="1">
        <v>0</v>
      </c>
      <c r="CJ146" s="1">
        <v>0</v>
      </c>
      <c r="CK146" s="1">
        <v>0</v>
      </c>
      <c r="CL146" s="1">
        <v>0</v>
      </c>
      <c r="CM146" s="1">
        <v>0</v>
      </c>
      <c r="CN146" s="1">
        <v>0</v>
      </c>
      <c r="CO146" s="1">
        <v>2018</v>
      </c>
      <c r="CP146" s="5">
        <v>0</v>
      </c>
      <c r="CQ146" s="5">
        <v>0</v>
      </c>
      <c r="CR146" s="5">
        <v>0</v>
      </c>
      <c r="CS146" s="5">
        <v>5108651</v>
      </c>
      <c r="CT146" s="5">
        <v>0</v>
      </c>
      <c r="CU146" s="5">
        <v>0</v>
      </c>
      <c r="CV146" s="5">
        <v>5108651</v>
      </c>
      <c r="CW146" s="5">
        <v>0</v>
      </c>
      <c r="CX146" s="5">
        <v>5108651</v>
      </c>
      <c r="CY146" s="5">
        <v>0</v>
      </c>
      <c r="CZ146" s="5">
        <v>5108651</v>
      </c>
      <c r="DA146" s="1">
        <v>2017</v>
      </c>
      <c r="DB146" s="1">
        <v>2645948</v>
      </c>
      <c r="DC146" s="1" t="s">
        <v>242</v>
      </c>
      <c r="DD146" s="1" t="s">
        <v>156</v>
      </c>
      <c r="DE146" s="1">
        <v>5.3352000000000004</v>
      </c>
      <c r="DF146" s="3">
        <v>0.371795735962</v>
      </c>
      <c r="DG146" s="4">
        <f t="shared" si="17"/>
        <v>2.583709075482974E-2</v>
      </c>
      <c r="DH146" s="5">
        <f t="shared" si="18"/>
        <v>8.1499992661468426</v>
      </c>
      <c r="DI146" s="6">
        <f t="shared" si="19"/>
        <v>131992.67952175171</v>
      </c>
      <c r="DJ146" s="6">
        <f>IF(ISNUMBER(MATCH(B146,'Green Overlap'!A:A,0)),MAX(12,DH146*1.35),MAX(DH146*1.35,3.5))</f>
        <v>12</v>
      </c>
      <c r="DK146" s="7">
        <f t="shared" si="20"/>
        <v>194345.06710205667</v>
      </c>
      <c r="DL146">
        <f>COUNTIF('Impacted Properties'!A:A,Red_A_Coit_to_US_75!B146)</f>
        <v>0</v>
      </c>
      <c r="DM146" s="7">
        <f t="shared" si="23"/>
        <v>67000</v>
      </c>
      <c r="DN146" s="7">
        <f t="shared" si="22"/>
        <v>261400</v>
      </c>
    </row>
    <row r="147" spans="1:118" ht="28.8" x14ac:dyDescent="0.3">
      <c r="A147" s="1">
        <v>277523</v>
      </c>
      <c r="B147" s="1">
        <v>2752729</v>
      </c>
      <c r="C147" s="1" t="s">
        <v>1609</v>
      </c>
      <c r="H147" s="1">
        <v>0</v>
      </c>
      <c r="I147" s="1">
        <v>0</v>
      </c>
      <c r="J147" s="1">
        <v>50286.7519531</v>
      </c>
      <c r="K147" s="1">
        <v>932.14506764999999</v>
      </c>
      <c r="P147" s="1" t="s">
        <v>1610</v>
      </c>
      <c r="Q147" s="1">
        <v>2752729</v>
      </c>
      <c r="R147" s="1" t="s">
        <v>1609</v>
      </c>
      <c r="S147" s="1" t="s">
        <v>1184</v>
      </c>
      <c r="T147" s="1" t="s">
        <v>113</v>
      </c>
      <c r="U147" s="1">
        <v>100</v>
      </c>
      <c r="X147" s="1" t="s">
        <v>1185</v>
      </c>
      <c r="Z147" s="1" t="s">
        <v>219</v>
      </c>
      <c r="AA147" s="1" t="s">
        <v>116</v>
      </c>
      <c r="AB147" s="1" t="s">
        <v>1186</v>
      </c>
      <c r="AC147" s="1" t="s">
        <v>118</v>
      </c>
      <c r="AD147" s="1" t="s">
        <v>525</v>
      </c>
      <c r="AE147" s="1" t="s">
        <v>526</v>
      </c>
      <c r="AF147" s="1" t="s">
        <v>527</v>
      </c>
      <c r="AG147" s="1" t="s">
        <v>242</v>
      </c>
      <c r="AH147" s="1" t="s">
        <v>616</v>
      </c>
      <c r="AI147" s="1" t="s">
        <v>1611</v>
      </c>
      <c r="AL147" s="1">
        <v>0</v>
      </c>
      <c r="AM147" s="1">
        <v>0</v>
      </c>
      <c r="AP147" s="1" t="s">
        <v>530</v>
      </c>
      <c r="AR147" s="1" t="s">
        <v>180</v>
      </c>
      <c r="AS147" s="1" t="s">
        <v>116</v>
      </c>
      <c r="AU147" s="2" t="s">
        <v>531</v>
      </c>
      <c r="AV147" s="1" t="s">
        <v>252</v>
      </c>
      <c r="AW147" s="1" t="s">
        <v>129</v>
      </c>
      <c r="AZ147" s="1" t="s">
        <v>253</v>
      </c>
      <c r="BC147" s="1" t="s">
        <v>1189</v>
      </c>
      <c r="BD147" s="1">
        <v>42788</v>
      </c>
      <c r="BE147" s="1" t="s">
        <v>255</v>
      </c>
      <c r="BF147" s="1">
        <v>1.1541999999999999</v>
      </c>
      <c r="BG147" s="1">
        <v>0</v>
      </c>
      <c r="BH147" s="1">
        <v>50276.95</v>
      </c>
      <c r="BI147" s="1">
        <v>50276.95</v>
      </c>
      <c r="BJ147" s="1">
        <v>0</v>
      </c>
      <c r="BL147" s="1" t="s">
        <v>214</v>
      </c>
      <c r="BO147" s="1" t="s">
        <v>135</v>
      </c>
      <c r="BP147" s="1" t="s">
        <v>113</v>
      </c>
      <c r="BQ147" s="1">
        <v>0</v>
      </c>
      <c r="BR147" s="1">
        <v>0</v>
      </c>
      <c r="BT147" s="1" t="s">
        <v>155</v>
      </c>
      <c r="BW147" s="1">
        <v>0</v>
      </c>
      <c r="BX147" s="1">
        <v>0</v>
      </c>
      <c r="BY147" s="1">
        <v>0</v>
      </c>
      <c r="BZ147" s="1" t="s">
        <v>175</v>
      </c>
      <c r="CA147" s="1">
        <v>42802</v>
      </c>
      <c r="CB147" s="1" t="s">
        <v>139</v>
      </c>
      <c r="CC147" s="1">
        <v>2019</v>
      </c>
      <c r="CD147" s="1">
        <v>0</v>
      </c>
      <c r="CE147" s="1">
        <v>0</v>
      </c>
      <c r="CF147" s="1">
        <v>0</v>
      </c>
      <c r="CG147" s="1">
        <v>0</v>
      </c>
      <c r="CH147" s="1">
        <v>0</v>
      </c>
      <c r="CI147" s="1">
        <v>0</v>
      </c>
      <c r="CJ147" s="1">
        <v>0</v>
      </c>
      <c r="CK147" s="1">
        <v>0</v>
      </c>
      <c r="CL147" s="1">
        <v>0</v>
      </c>
      <c r="CM147" s="1">
        <v>0</v>
      </c>
      <c r="CN147" s="1">
        <v>0</v>
      </c>
      <c r="CO147" s="1">
        <v>2018</v>
      </c>
      <c r="CP147" s="5">
        <v>0</v>
      </c>
      <c r="CQ147" s="5">
        <v>0</v>
      </c>
      <c r="CR147" s="5">
        <v>0</v>
      </c>
      <c r="CS147" s="5">
        <v>0</v>
      </c>
      <c r="CT147" s="5">
        <v>187</v>
      </c>
      <c r="CU147" s="5">
        <v>603323</v>
      </c>
      <c r="CV147" s="5">
        <v>603323</v>
      </c>
      <c r="CW147" s="5">
        <v>603136</v>
      </c>
      <c r="CX147" s="5">
        <v>187</v>
      </c>
      <c r="CY147" s="5">
        <v>0</v>
      </c>
      <c r="CZ147" s="5">
        <v>187</v>
      </c>
      <c r="DA147" s="1">
        <v>0</v>
      </c>
      <c r="DB147" s="1">
        <v>0</v>
      </c>
      <c r="DE147" s="1">
        <v>0</v>
      </c>
      <c r="DF147" s="3">
        <v>0.30620073539300002</v>
      </c>
      <c r="DG147" s="4">
        <f t="shared" si="17"/>
        <v>0.26529262482547333</v>
      </c>
      <c r="DH147" s="5">
        <f t="shared" si="18"/>
        <v>11.999992044067909</v>
      </c>
      <c r="DI147" s="6">
        <f t="shared" si="19"/>
        <v>160057.14228757904</v>
      </c>
      <c r="DJ147" s="6">
        <f>IF(ISNUMBER(MATCH(B147,'Green Overlap'!A:A,0)),MAX(12,DH147*1.35),MAX(DH147*1.35,3.5))</f>
        <v>16.19998925949168</v>
      </c>
      <c r="DK147" s="7">
        <f t="shared" si="20"/>
        <v>216077.14208823178</v>
      </c>
      <c r="DL147">
        <f>COUNTIF('Impacted Properties'!A:A,Red_A_Coit_to_US_75!B147)</f>
        <v>0</v>
      </c>
      <c r="DM147" s="7">
        <f t="shared" si="23"/>
        <v>67000</v>
      </c>
      <c r="DN147" s="7">
        <f t="shared" si="22"/>
        <v>283100</v>
      </c>
    </row>
    <row r="148" spans="1:118" ht="28.8" x14ac:dyDescent="0.3">
      <c r="A148" s="1">
        <v>278331</v>
      </c>
      <c r="B148" s="1">
        <v>2752731</v>
      </c>
      <c r="C148" s="1" t="s">
        <v>1612</v>
      </c>
      <c r="H148" s="1">
        <v>0</v>
      </c>
      <c r="I148" s="1">
        <v>0</v>
      </c>
      <c r="J148" s="1">
        <v>48976.2363281</v>
      </c>
      <c r="K148" s="1">
        <v>922.69829608999999</v>
      </c>
      <c r="P148" s="1" t="s">
        <v>1613</v>
      </c>
      <c r="Q148" s="1">
        <v>2752731</v>
      </c>
      <c r="R148" s="1" t="s">
        <v>1612</v>
      </c>
      <c r="S148" s="1" t="s">
        <v>1184</v>
      </c>
      <c r="T148" s="1" t="s">
        <v>113</v>
      </c>
      <c r="U148" s="1">
        <v>100</v>
      </c>
      <c r="X148" s="1" t="s">
        <v>1185</v>
      </c>
      <c r="Z148" s="1" t="s">
        <v>219</v>
      </c>
      <c r="AA148" s="1" t="s">
        <v>116</v>
      </c>
      <c r="AB148" s="1" t="s">
        <v>1186</v>
      </c>
      <c r="AC148" s="1" t="s">
        <v>118</v>
      </c>
      <c r="AD148" s="1" t="s">
        <v>525</v>
      </c>
      <c r="AE148" s="1" t="s">
        <v>526</v>
      </c>
      <c r="AF148" s="1" t="s">
        <v>527</v>
      </c>
      <c r="AG148" s="1" t="s">
        <v>242</v>
      </c>
      <c r="AH148" s="1" t="s">
        <v>321</v>
      </c>
      <c r="AI148" s="1" t="s">
        <v>1614</v>
      </c>
      <c r="AL148" s="1">
        <v>0</v>
      </c>
      <c r="AM148" s="1">
        <v>0</v>
      </c>
      <c r="AP148" s="1" t="s">
        <v>530</v>
      </c>
      <c r="AR148" s="1" t="s">
        <v>180</v>
      </c>
      <c r="AS148" s="1" t="s">
        <v>116</v>
      </c>
      <c r="AU148" s="2" t="s">
        <v>531</v>
      </c>
      <c r="AV148" s="1" t="s">
        <v>252</v>
      </c>
      <c r="AW148" s="1" t="s">
        <v>129</v>
      </c>
      <c r="AZ148" s="1" t="s">
        <v>253</v>
      </c>
      <c r="BC148" s="1" t="s">
        <v>1189</v>
      </c>
      <c r="BD148" s="1">
        <v>42788</v>
      </c>
      <c r="BE148" s="1" t="s">
        <v>255</v>
      </c>
      <c r="BF148" s="1">
        <v>1.1327</v>
      </c>
      <c r="BG148" s="1">
        <v>0</v>
      </c>
      <c r="BH148" s="1">
        <v>49340.41</v>
      </c>
      <c r="BI148" s="1">
        <v>49340.41</v>
      </c>
      <c r="BJ148" s="1">
        <v>0</v>
      </c>
      <c r="BL148" s="1" t="s">
        <v>214</v>
      </c>
      <c r="BO148" s="1" t="s">
        <v>135</v>
      </c>
      <c r="BP148" s="1" t="s">
        <v>113</v>
      </c>
      <c r="BQ148" s="1">
        <v>0</v>
      </c>
      <c r="BR148" s="1">
        <v>0</v>
      </c>
      <c r="BT148" s="1" t="s">
        <v>155</v>
      </c>
      <c r="BW148" s="1">
        <v>0</v>
      </c>
      <c r="BX148" s="1">
        <v>0</v>
      </c>
      <c r="BY148" s="1">
        <v>0</v>
      </c>
      <c r="BZ148" s="1" t="s">
        <v>175</v>
      </c>
      <c r="CA148" s="1">
        <v>42802</v>
      </c>
      <c r="CB148" s="1" t="s">
        <v>139</v>
      </c>
      <c r="CC148" s="1">
        <v>2019</v>
      </c>
      <c r="CD148" s="1">
        <v>0</v>
      </c>
      <c r="CE148" s="1">
        <v>0</v>
      </c>
      <c r="CF148" s="1">
        <v>0</v>
      </c>
      <c r="CG148" s="1">
        <v>0</v>
      </c>
      <c r="CH148" s="1">
        <v>0</v>
      </c>
      <c r="CI148" s="1">
        <v>0</v>
      </c>
      <c r="CJ148" s="1">
        <v>0</v>
      </c>
      <c r="CK148" s="1">
        <v>0</v>
      </c>
      <c r="CL148" s="1">
        <v>0</v>
      </c>
      <c r="CM148" s="1">
        <v>0</v>
      </c>
      <c r="CN148" s="1">
        <v>0</v>
      </c>
      <c r="CO148" s="1">
        <v>2018</v>
      </c>
      <c r="CP148" s="5">
        <v>0</v>
      </c>
      <c r="CQ148" s="5">
        <v>0</v>
      </c>
      <c r="CR148" s="5">
        <v>0</v>
      </c>
      <c r="CS148" s="5">
        <v>0</v>
      </c>
      <c r="CT148" s="5">
        <v>183</v>
      </c>
      <c r="CU148" s="5">
        <v>592085</v>
      </c>
      <c r="CV148" s="5">
        <v>592085</v>
      </c>
      <c r="CW148" s="5">
        <v>591902</v>
      </c>
      <c r="CX148" s="5">
        <v>183</v>
      </c>
      <c r="CY148" s="5">
        <v>0</v>
      </c>
      <c r="CZ148" s="5">
        <v>183</v>
      </c>
      <c r="DA148" s="1">
        <v>0</v>
      </c>
      <c r="DB148" s="1">
        <v>0</v>
      </c>
      <c r="DE148" s="1">
        <v>0</v>
      </c>
      <c r="DF148" s="3">
        <v>0.13255826490399999</v>
      </c>
      <c r="DG148" s="4">
        <f t="shared" ref="DG148:DG177" si="24">MIN(DF148*43560/BI148,1)</f>
        <v>0.11702857797935282</v>
      </c>
      <c r="DH148" s="5">
        <f t="shared" ref="DH148:DH177" si="25">(CV148-(CP148+CQ148))/BI148</f>
        <v>12.000001621389039</v>
      </c>
      <c r="DI148" s="6">
        <f t="shared" ref="DI148:DI177" si="26">DF148*43560*DH148</f>
        <v>69290.865592905117</v>
      </c>
      <c r="DJ148" s="6">
        <f>IF(ISNUMBER(MATCH(B148,'Green Overlap'!A:A,0)),MAX(12,DH148*1.35),MAX(DH148*1.35,3.5))</f>
        <v>16.200002188875203</v>
      </c>
      <c r="DK148" s="7">
        <f t="shared" ref="DK148:DK177" si="27">DF148*DJ148*43560</f>
        <v>93542.668550421891</v>
      </c>
      <c r="DL148">
        <f>COUNTIF('Impacted Properties'!A:A,Red_A_Coit_to_US_75!B148)</f>
        <v>0</v>
      </c>
      <c r="DM148" s="7">
        <f t="shared" si="23"/>
        <v>67000</v>
      </c>
      <c r="DN148" s="7">
        <f t="shared" si="22"/>
        <v>160600</v>
      </c>
    </row>
    <row r="149" spans="1:118" ht="28.8" x14ac:dyDescent="0.3">
      <c r="A149" s="1">
        <v>284837</v>
      </c>
      <c r="B149" s="1">
        <v>963522</v>
      </c>
      <c r="C149" s="1" t="s">
        <v>1615</v>
      </c>
      <c r="H149" s="1">
        <v>2171258.6508999998</v>
      </c>
      <c r="I149" s="1">
        <v>6111.8763697799995</v>
      </c>
      <c r="J149" s="1">
        <v>2171257.8125</v>
      </c>
      <c r="K149" s="1">
        <v>6111.7389474199999</v>
      </c>
      <c r="P149" s="1" t="s">
        <v>1616</v>
      </c>
      <c r="Q149" s="1">
        <v>963522</v>
      </c>
      <c r="R149" s="1" t="s">
        <v>1615</v>
      </c>
      <c r="S149" s="1" t="s">
        <v>1617</v>
      </c>
      <c r="T149" s="1" t="s">
        <v>113</v>
      </c>
      <c r="U149" s="1">
        <v>100</v>
      </c>
      <c r="X149" s="1" t="s">
        <v>1618</v>
      </c>
      <c r="Z149" s="1" t="s">
        <v>219</v>
      </c>
      <c r="AA149" s="1" t="s">
        <v>116</v>
      </c>
      <c r="AB149" s="1" t="s">
        <v>1619</v>
      </c>
      <c r="AC149" s="1" t="s">
        <v>118</v>
      </c>
      <c r="AD149" s="1" t="s">
        <v>203</v>
      </c>
      <c r="AE149" s="1" t="s">
        <v>204</v>
      </c>
      <c r="AF149" s="1" t="s">
        <v>205</v>
      </c>
      <c r="AH149" s="1" t="s">
        <v>137</v>
      </c>
      <c r="AI149" s="1" t="s">
        <v>1620</v>
      </c>
      <c r="AL149" s="1">
        <v>0</v>
      </c>
      <c r="AM149" s="1">
        <v>0</v>
      </c>
      <c r="AP149" s="1" t="s">
        <v>1199</v>
      </c>
      <c r="AR149" s="1" t="s">
        <v>115</v>
      </c>
      <c r="AS149" s="1" t="s">
        <v>116</v>
      </c>
      <c r="AT149" s="1" t="s">
        <v>127</v>
      </c>
      <c r="AU149" s="2" t="s">
        <v>1200</v>
      </c>
      <c r="AV149" s="1" t="s">
        <v>208</v>
      </c>
      <c r="AW149" s="1" t="s">
        <v>129</v>
      </c>
      <c r="AZ149" s="1" t="s">
        <v>209</v>
      </c>
      <c r="BC149" s="1" t="s">
        <v>1621</v>
      </c>
      <c r="BD149" s="1">
        <v>41395</v>
      </c>
      <c r="BE149" s="1" t="s">
        <v>255</v>
      </c>
      <c r="BF149" s="1">
        <v>49.868000000000002</v>
      </c>
      <c r="BG149" s="1">
        <v>0</v>
      </c>
      <c r="BH149" s="1">
        <v>2172250.08</v>
      </c>
      <c r="BI149" s="1">
        <v>2172250.08</v>
      </c>
      <c r="BJ149" s="1">
        <v>0</v>
      </c>
      <c r="BK149" s="1" t="s">
        <v>203</v>
      </c>
      <c r="BL149" s="1" t="s">
        <v>214</v>
      </c>
      <c r="BO149" s="1" t="s">
        <v>135</v>
      </c>
      <c r="BP149" s="1" t="s">
        <v>113</v>
      </c>
      <c r="BQ149" s="1">
        <v>0</v>
      </c>
      <c r="BR149" s="1">
        <v>0</v>
      </c>
      <c r="BT149" s="1" t="s">
        <v>155</v>
      </c>
      <c r="BW149" s="1">
        <v>0</v>
      </c>
      <c r="BX149" s="1">
        <v>0</v>
      </c>
      <c r="BY149" s="1">
        <v>0</v>
      </c>
      <c r="BZ149" s="1" t="s">
        <v>175</v>
      </c>
      <c r="CB149" s="1" t="s">
        <v>139</v>
      </c>
      <c r="CC149" s="1">
        <v>2019</v>
      </c>
      <c r="CD149" s="1">
        <v>0</v>
      </c>
      <c r="CE149" s="1">
        <v>0</v>
      </c>
      <c r="CF149" s="1">
        <v>0</v>
      </c>
      <c r="CG149" s="1">
        <v>0</v>
      </c>
      <c r="CH149" s="1">
        <v>0</v>
      </c>
      <c r="CI149" s="1">
        <v>0</v>
      </c>
      <c r="CJ149" s="1">
        <v>0</v>
      </c>
      <c r="CK149" s="1">
        <v>0</v>
      </c>
      <c r="CL149" s="1">
        <v>0</v>
      </c>
      <c r="CM149" s="1">
        <v>0</v>
      </c>
      <c r="CN149" s="1">
        <v>0</v>
      </c>
      <c r="CO149" s="1">
        <v>2018</v>
      </c>
      <c r="CP149" s="5">
        <v>0</v>
      </c>
      <c r="CQ149" s="5">
        <v>0</v>
      </c>
      <c r="CR149" s="5">
        <v>0</v>
      </c>
      <c r="CS149" s="5">
        <v>0</v>
      </c>
      <c r="CT149" s="5">
        <v>6882</v>
      </c>
      <c r="CU149" s="5">
        <v>1994720</v>
      </c>
      <c r="CV149" s="5">
        <v>1994720</v>
      </c>
      <c r="CW149" s="5">
        <v>1987838</v>
      </c>
      <c r="CX149" s="5">
        <v>6882</v>
      </c>
      <c r="CY149" s="5">
        <v>0</v>
      </c>
      <c r="CZ149" s="5">
        <v>6882</v>
      </c>
      <c r="DA149" s="1">
        <v>0</v>
      </c>
      <c r="DB149" s="1">
        <v>0</v>
      </c>
      <c r="DE149" s="1">
        <v>0</v>
      </c>
      <c r="DF149" s="3">
        <v>15.9340876673</v>
      </c>
      <c r="DG149" s="4">
        <f t="shared" si="24"/>
        <v>0.31952530013836528</v>
      </c>
      <c r="DH149" s="5">
        <f t="shared" si="25"/>
        <v>0.91827364554637281</v>
      </c>
      <c r="DI149" s="6">
        <f t="shared" si="26"/>
        <v>637363.50669199997</v>
      </c>
      <c r="DJ149" s="6">
        <f>IF(ISNUMBER(MATCH(B149,'Green Overlap'!A:A,0)),MAX(12,DH149*1.35),MAX(DH149*1.35,3.5))</f>
        <v>3.5</v>
      </c>
      <c r="DK149" s="7">
        <f t="shared" si="27"/>
        <v>2429311.0057565579</v>
      </c>
      <c r="DL149">
        <f>COUNTIF('Impacted Properties'!A:A,Red_A_Coit_to_US_75!B149)</f>
        <v>0</v>
      </c>
      <c r="DM149" s="7">
        <f t="shared" si="23"/>
        <v>67000</v>
      </c>
      <c r="DN149" s="7">
        <f t="shared" si="22"/>
        <v>2496400</v>
      </c>
    </row>
    <row r="150" spans="1:118" ht="28.8" x14ac:dyDescent="0.3">
      <c r="A150" s="1">
        <v>285314</v>
      </c>
      <c r="B150" s="1">
        <v>1587731</v>
      </c>
      <c r="C150" s="1" t="s">
        <v>1622</v>
      </c>
      <c r="H150" s="1">
        <v>46529.8307135</v>
      </c>
      <c r="I150" s="1">
        <v>954.56661067000005</v>
      </c>
      <c r="J150" s="1">
        <v>46529.8339844</v>
      </c>
      <c r="K150" s="1">
        <v>954.56661067000005</v>
      </c>
      <c r="P150" s="1" t="s">
        <v>1623</v>
      </c>
      <c r="Q150" s="1">
        <v>1587731</v>
      </c>
      <c r="R150" s="1" t="s">
        <v>1622</v>
      </c>
      <c r="S150" s="1" t="s">
        <v>1624</v>
      </c>
      <c r="T150" s="1" t="s">
        <v>113</v>
      </c>
      <c r="U150" s="1">
        <v>100</v>
      </c>
      <c r="X150" s="1" t="s">
        <v>1625</v>
      </c>
      <c r="Z150" s="1" t="s">
        <v>219</v>
      </c>
      <c r="AA150" s="1" t="s">
        <v>116</v>
      </c>
      <c r="AB150" s="1" t="s">
        <v>1626</v>
      </c>
      <c r="AC150" s="1" t="s">
        <v>118</v>
      </c>
      <c r="AD150" s="1" t="s">
        <v>318</v>
      </c>
      <c r="AE150" s="1" t="s">
        <v>319</v>
      </c>
      <c r="AF150" s="1" t="s">
        <v>320</v>
      </c>
      <c r="AG150" s="1" t="s">
        <v>242</v>
      </c>
      <c r="AH150" s="1" t="s">
        <v>137</v>
      </c>
      <c r="AI150" s="1" t="s">
        <v>1627</v>
      </c>
      <c r="AL150" s="1">
        <v>0</v>
      </c>
      <c r="AM150" s="1">
        <v>0</v>
      </c>
      <c r="AN150" s="1" t="s">
        <v>1628</v>
      </c>
      <c r="AO150" s="1" t="s">
        <v>175</v>
      </c>
      <c r="AP150" s="1" t="s">
        <v>324</v>
      </c>
      <c r="AQ150" s="1" t="s">
        <v>325</v>
      </c>
      <c r="AR150" s="1" t="s">
        <v>115</v>
      </c>
      <c r="AS150" s="1" t="s">
        <v>116</v>
      </c>
      <c r="AT150" s="1" t="s">
        <v>127</v>
      </c>
      <c r="AU150" s="2" t="s">
        <v>1629</v>
      </c>
      <c r="AV150" s="1" t="s">
        <v>327</v>
      </c>
      <c r="AW150" s="1" t="s">
        <v>129</v>
      </c>
      <c r="AZ150" s="1" t="s">
        <v>328</v>
      </c>
      <c r="BA150" s="1" t="s">
        <v>1630</v>
      </c>
      <c r="BC150" s="1" t="s">
        <v>192</v>
      </c>
      <c r="BD150" s="1">
        <v>30803</v>
      </c>
      <c r="BE150" s="1" t="s">
        <v>681</v>
      </c>
      <c r="BF150" s="1">
        <v>0.96779999999999999</v>
      </c>
      <c r="BG150" s="1">
        <v>0</v>
      </c>
      <c r="BH150" s="1">
        <v>42157</v>
      </c>
      <c r="BI150" s="1">
        <v>42157.37</v>
      </c>
      <c r="BJ150" s="1">
        <v>0</v>
      </c>
      <c r="BK150" s="1" t="s">
        <v>330</v>
      </c>
      <c r="BL150" s="1" t="s">
        <v>610</v>
      </c>
      <c r="BO150" s="1" t="s">
        <v>135</v>
      </c>
      <c r="BP150" s="1" t="s">
        <v>113</v>
      </c>
      <c r="BQ150" s="1">
        <v>0</v>
      </c>
      <c r="BR150" s="1">
        <v>0</v>
      </c>
      <c r="BT150" s="1" t="s">
        <v>610</v>
      </c>
      <c r="BW150" s="1">
        <v>0</v>
      </c>
      <c r="BX150" s="1">
        <v>0</v>
      </c>
      <c r="BY150" s="1">
        <v>0</v>
      </c>
      <c r="BZ150" s="1" t="s">
        <v>175</v>
      </c>
      <c r="CA150" s="1">
        <v>30317</v>
      </c>
      <c r="CB150" s="1" t="s">
        <v>139</v>
      </c>
      <c r="CC150" s="1">
        <v>2019</v>
      </c>
      <c r="CD150" s="1">
        <v>0</v>
      </c>
      <c r="CE150" s="1">
        <v>0</v>
      </c>
      <c r="CF150" s="1">
        <v>0</v>
      </c>
      <c r="CG150" s="1">
        <v>0</v>
      </c>
      <c r="CH150" s="1">
        <v>0</v>
      </c>
      <c r="CI150" s="1">
        <v>0</v>
      </c>
      <c r="CJ150" s="1">
        <v>0</v>
      </c>
      <c r="CK150" s="1">
        <v>0</v>
      </c>
      <c r="CL150" s="1">
        <v>0</v>
      </c>
      <c r="CM150" s="1">
        <v>0</v>
      </c>
      <c r="CN150" s="1">
        <v>0</v>
      </c>
      <c r="CO150" s="1">
        <v>2018</v>
      </c>
      <c r="CP150" s="5">
        <v>0</v>
      </c>
      <c r="CQ150" s="5">
        <v>0</v>
      </c>
      <c r="CR150" s="5">
        <v>0</v>
      </c>
      <c r="CS150" s="5">
        <v>130653</v>
      </c>
      <c r="CT150" s="5">
        <v>0</v>
      </c>
      <c r="CU150" s="5">
        <v>0</v>
      </c>
      <c r="CV150" s="5">
        <v>130653</v>
      </c>
      <c r="CW150" s="5">
        <v>0</v>
      </c>
      <c r="CX150" s="5">
        <v>130653</v>
      </c>
      <c r="CY150" s="5">
        <v>0</v>
      </c>
      <c r="CZ150" s="5">
        <v>130653</v>
      </c>
      <c r="DA150" s="1">
        <v>0</v>
      </c>
      <c r="DB150" s="1">
        <v>0</v>
      </c>
      <c r="DE150" s="1">
        <v>0</v>
      </c>
      <c r="DF150" s="3">
        <v>9.4827958794799994E-2</v>
      </c>
      <c r="DG150" s="4">
        <f t="shared" si="24"/>
        <v>9.798300712547979E-2</v>
      </c>
      <c r="DH150" s="5">
        <f t="shared" si="25"/>
        <v>3.0991734066902179</v>
      </c>
      <c r="DI150" s="6">
        <f t="shared" si="26"/>
        <v>12801.77382996531</v>
      </c>
      <c r="DJ150" s="6">
        <f>IF(ISNUMBER(MATCH(B150,'Green Overlap'!A:A,0)),MAX(12,DH150*1.35),MAX(DH150*1.35,3.5))</f>
        <v>12</v>
      </c>
      <c r="DK150" s="7">
        <f t="shared" si="27"/>
        <v>49568.47062121785</v>
      </c>
      <c r="DL150">
        <f>COUNTIF('Impacted Properties'!A:A,Red_A_Coit_to_US_75!B150)</f>
        <v>0</v>
      </c>
      <c r="DM150" s="7">
        <f t="shared" si="23"/>
        <v>67000</v>
      </c>
      <c r="DN150" s="7">
        <f t="shared" si="22"/>
        <v>116600</v>
      </c>
    </row>
    <row r="151" spans="1:118" x14ac:dyDescent="0.3">
      <c r="A151" s="1">
        <v>281396</v>
      </c>
      <c r="B151" s="1">
        <v>2055985</v>
      </c>
      <c r="C151" s="1" t="s">
        <v>1631</v>
      </c>
      <c r="D151" s="1" t="s">
        <v>724</v>
      </c>
      <c r="H151" s="1">
        <v>479242.91723299999</v>
      </c>
      <c r="I151" s="1">
        <v>3064.1719272700002</v>
      </c>
      <c r="J151" s="1">
        <v>479242.91210900003</v>
      </c>
      <c r="K151" s="1">
        <v>3064.1719272700002</v>
      </c>
      <c r="P151" s="1" t="s">
        <v>1632</v>
      </c>
      <c r="Q151" s="1">
        <v>2055985</v>
      </c>
      <c r="R151" s="1" t="s">
        <v>1631</v>
      </c>
      <c r="S151" s="1" t="s">
        <v>1633</v>
      </c>
      <c r="T151" s="1" t="s">
        <v>113</v>
      </c>
      <c r="U151" s="1">
        <v>100</v>
      </c>
      <c r="X151" s="1" t="s">
        <v>1634</v>
      </c>
      <c r="Z151" s="1" t="s">
        <v>1152</v>
      </c>
      <c r="AA151" s="1" t="s">
        <v>116</v>
      </c>
      <c r="AB151" s="1" t="s">
        <v>1635</v>
      </c>
      <c r="AC151" s="1" t="s">
        <v>118</v>
      </c>
      <c r="AD151" s="1" t="s">
        <v>1207</v>
      </c>
      <c r="AE151" s="1" t="s">
        <v>1208</v>
      </c>
      <c r="AF151" s="1" t="s">
        <v>1209</v>
      </c>
      <c r="AH151" s="1" t="s">
        <v>321</v>
      </c>
      <c r="AI151" s="1" t="s">
        <v>1636</v>
      </c>
      <c r="AL151" s="1">
        <v>0</v>
      </c>
      <c r="AM151" s="1">
        <v>0</v>
      </c>
      <c r="AW151" s="1" t="s">
        <v>168</v>
      </c>
      <c r="AZ151" s="1" t="s">
        <v>170</v>
      </c>
      <c r="BA151" s="1" t="s">
        <v>710</v>
      </c>
      <c r="BB151" s="1" t="s">
        <v>1637</v>
      </c>
      <c r="BC151" s="1" t="s">
        <v>192</v>
      </c>
      <c r="BD151" s="1">
        <v>35853</v>
      </c>
      <c r="BE151" s="1" t="s">
        <v>193</v>
      </c>
      <c r="BF151" s="1">
        <v>10</v>
      </c>
      <c r="BG151" s="1">
        <v>0</v>
      </c>
      <c r="BH151" s="1">
        <v>435600</v>
      </c>
      <c r="BI151" s="1">
        <v>435600</v>
      </c>
      <c r="BJ151" s="1">
        <v>0</v>
      </c>
      <c r="BK151" s="1" t="s">
        <v>338</v>
      </c>
      <c r="BL151" s="1" t="s">
        <v>214</v>
      </c>
      <c r="BO151" s="1" t="s">
        <v>135</v>
      </c>
      <c r="BP151" s="1" t="s">
        <v>113</v>
      </c>
      <c r="BQ151" s="1">
        <v>0</v>
      </c>
      <c r="BR151" s="1">
        <v>0</v>
      </c>
      <c r="BT151" s="1" t="s">
        <v>155</v>
      </c>
      <c r="BW151" s="1">
        <v>0</v>
      </c>
      <c r="BX151" s="1">
        <v>0</v>
      </c>
      <c r="BY151" s="1">
        <v>0</v>
      </c>
      <c r="BZ151" s="1" t="s">
        <v>175</v>
      </c>
      <c r="CA151" s="1">
        <v>35747</v>
      </c>
      <c r="CB151" s="1" t="s">
        <v>139</v>
      </c>
      <c r="CC151" s="1">
        <v>2019</v>
      </c>
      <c r="CD151" s="1">
        <v>0</v>
      </c>
      <c r="CE151" s="1">
        <v>0</v>
      </c>
      <c r="CF151" s="1">
        <v>0</v>
      </c>
      <c r="CG151" s="1">
        <v>0</v>
      </c>
      <c r="CH151" s="1">
        <v>0</v>
      </c>
      <c r="CI151" s="1">
        <v>0</v>
      </c>
      <c r="CJ151" s="1">
        <v>0</v>
      </c>
      <c r="CK151" s="1">
        <v>0</v>
      </c>
      <c r="CL151" s="1">
        <v>0</v>
      </c>
      <c r="CM151" s="1">
        <v>0</v>
      </c>
      <c r="CN151" s="1">
        <v>0</v>
      </c>
      <c r="CO151" s="1">
        <v>2018</v>
      </c>
      <c r="CP151" s="5">
        <v>0</v>
      </c>
      <c r="CQ151" s="5">
        <v>0</v>
      </c>
      <c r="CR151" s="5">
        <v>0</v>
      </c>
      <c r="CS151" s="5">
        <v>0</v>
      </c>
      <c r="CT151" s="5">
        <v>1620</v>
      </c>
      <c r="CU151" s="5">
        <v>360000</v>
      </c>
      <c r="CV151" s="5">
        <v>360000</v>
      </c>
      <c r="CW151" s="5">
        <v>358380</v>
      </c>
      <c r="CX151" s="5">
        <v>1620</v>
      </c>
      <c r="CY151" s="5">
        <v>0</v>
      </c>
      <c r="CZ151" s="5">
        <v>1620</v>
      </c>
      <c r="DA151" s="1">
        <v>0</v>
      </c>
      <c r="DB151" s="1">
        <v>0</v>
      </c>
      <c r="DE151" s="1">
        <v>0</v>
      </c>
      <c r="DF151" s="3">
        <v>3.4252255319599998</v>
      </c>
      <c r="DG151" s="4">
        <f t="shared" si="24"/>
        <v>0.34252255319599995</v>
      </c>
      <c r="DH151" s="5">
        <f t="shared" si="25"/>
        <v>0.82644628099173556</v>
      </c>
      <c r="DI151" s="6">
        <f t="shared" si="26"/>
        <v>123308.11915055999</v>
      </c>
      <c r="DJ151" s="6">
        <f>IF(ISNUMBER(MATCH(B151,'Green Overlap'!A:A,0)),MAX(12,DH151*1.35),MAX(DH151*1.35,3.5))</f>
        <v>3.5</v>
      </c>
      <c r="DK151" s="7">
        <f t="shared" si="27"/>
        <v>522209.88460262161</v>
      </c>
      <c r="DL151">
        <f>COUNTIF('Impacted Properties'!A:A,Red_A_Coit_to_US_75!B151)</f>
        <v>0</v>
      </c>
      <c r="DM151" s="7">
        <f t="shared" si="23"/>
        <v>67000</v>
      </c>
      <c r="DN151" s="7">
        <f t="shared" si="22"/>
        <v>589300</v>
      </c>
    </row>
    <row r="152" spans="1:118" ht="28.8" x14ac:dyDescent="0.3">
      <c r="A152" s="1">
        <v>289715</v>
      </c>
      <c r="B152" s="1">
        <v>2691462</v>
      </c>
      <c r="C152" s="1" t="s">
        <v>1638</v>
      </c>
      <c r="H152" s="1">
        <v>261241.51909700001</v>
      </c>
      <c r="I152" s="1">
        <v>3040.27081206</v>
      </c>
      <c r="J152" s="1">
        <v>261077.410156</v>
      </c>
      <c r="K152" s="1">
        <v>3040.3508479000002</v>
      </c>
      <c r="P152" s="1" t="s">
        <v>1639</v>
      </c>
      <c r="Q152" s="1">
        <v>2691462</v>
      </c>
      <c r="R152" s="1" t="s">
        <v>1638</v>
      </c>
      <c r="S152" s="1" t="s">
        <v>1640</v>
      </c>
      <c r="T152" s="1" t="s">
        <v>113</v>
      </c>
      <c r="U152" s="1">
        <v>100</v>
      </c>
      <c r="X152" s="1" t="s">
        <v>1641</v>
      </c>
      <c r="Z152" s="1" t="s">
        <v>115</v>
      </c>
      <c r="AA152" s="1" t="s">
        <v>116</v>
      </c>
      <c r="AB152" s="1" t="s">
        <v>306</v>
      </c>
      <c r="AC152" s="1" t="s">
        <v>118</v>
      </c>
      <c r="AD152" s="1" t="s">
        <v>132</v>
      </c>
      <c r="AE152" s="1" t="s">
        <v>1115</v>
      </c>
      <c r="AF152" s="1" t="s">
        <v>183</v>
      </c>
      <c r="AH152" s="1" t="s">
        <v>341</v>
      </c>
      <c r="AI152" s="1" t="s">
        <v>1642</v>
      </c>
      <c r="AJ152" s="1" t="s">
        <v>633</v>
      </c>
      <c r="AL152" s="1">
        <v>0</v>
      </c>
      <c r="AM152" s="1">
        <v>0</v>
      </c>
      <c r="AN152" s="1" t="s">
        <v>1643</v>
      </c>
      <c r="AP152" s="1" t="s">
        <v>309</v>
      </c>
      <c r="AR152" s="1" t="s">
        <v>115</v>
      </c>
      <c r="AS152" s="1" t="s">
        <v>116</v>
      </c>
      <c r="AT152" s="1" t="s">
        <v>127</v>
      </c>
      <c r="AU152" s="2" t="s">
        <v>1644</v>
      </c>
      <c r="AW152" s="1" t="s">
        <v>129</v>
      </c>
      <c r="AY152" s="1" t="s">
        <v>130</v>
      </c>
      <c r="AZ152" s="1" t="s">
        <v>131</v>
      </c>
      <c r="BC152" s="1" t="s">
        <v>1645</v>
      </c>
      <c r="BD152" s="1">
        <v>41358</v>
      </c>
      <c r="BE152" s="1" t="s">
        <v>193</v>
      </c>
      <c r="BF152" s="1">
        <v>6</v>
      </c>
      <c r="BG152" s="1">
        <v>0</v>
      </c>
      <c r="BH152" s="1">
        <v>261360</v>
      </c>
      <c r="BI152" s="1">
        <v>261360</v>
      </c>
      <c r="BJ152" s="1">
        <v>5220</v>
      </c>
      <c r="BK152" s="1" t="s">
        <v>132</v>
      </c>
      <c r="BL152" s="1" t="s">
        <v>133</v>
      </c>
      <c r="BM152" s="1" t="s">
        <v>1646</v>
      </c>
      <c r="BO152" s="1" t="s">
        <v>135</v>
      </c>
      <c r="BP152" s="1" t="s">
        <v>113</v>
      </c>
      <c r="BQ152" s="1">
        <v>2014</v>
      </c>
      <c r="BR152" s="1">
        <v>2014</v>
      </c>
      <c r="BT152" s="1" t="s">
        <v>133</v>
      </c>
      <c r="BU152" s="1" t="s">
        <v>192</v>
      </c>
      <c r="BV152" s="1" t="s">
        <v>192</v>
      </c>
      <c r="BW152" s="1">
        <v>1</v>
      </c>
      <c r="BX152" s="1">
        <v>0</v>
      </c>
      <c r="BY152" s="1">
        <v>100</v>
      </c>
      <c r="BZ152" s="1" t="s">
        <v>175</v>
      </c>
      <c r="CA152" s="1">
        <v>41453</v>
      </c>
      <c r="CB152" s="1" t="s">
        <v>139</v>
      </c>
      <c r="CC152" s="1">
        <v>2019</v>
      </c>
      <c r="CD152" s="1">
        <v>0</v>
      </c>
      <c r="CE152" s="1">
        <v>0</v>
      </c>
      <c r="CF152" s="1">
        <v>0</v>
      </c>
      <c r="CG152" s="1">
        <v>0</v>
      </c>
      <c r="CH152" s="1">
        <v>0</v>
      </c>
      <c r="CI152" s="1">
        <v>0</v>
      </c>
      <c r="CJ152" s="1">
        <v>0</v>
      </c>
      <c r="CK152" s="1">
        <v>0</v>
      </c>
      <c r="CL152" s="1">
        <v>0</v>
      </c>
      <c r="CM152" s="1">
        <v>0</v>
      </c>
      <c r="CN152" s="1">
        <v>0</v>
      </c>
      <c r="CO152" s="1">
        <v>2018</v>
      </c>
      <c r="CP152" s="5">
        <v>654794</v>
      </c>
      <c r="CQ152" s="5">
        <v>0</v>
      </c>
      <c r="CR152" s="5">
        <v>240000</v>
      </c>
      <c r="CS152" s="5">
        <v>0</v>
      </c>
      <c r="CT152" s="5">
        <v>0</v>
      </c>
      <c r="CU152" s="5">
        <v>0</v>
      </c>
      <c r="CV152" s="5">
        <v>894794</v>
      </c>
      <c r="CW152" s="5">
        <v>0</v>
      </c>
      <c r="CX152" s="5">
        <v>894794</v>
      </c>
      <c r="CY152" s="5">
        <v>0</v>
      </c>
      <c r="CZ152" s="5">
        <v>894794</v>
      </c>
      <c r="DA152" s="1">
        <v>2014</v>
      </c>
      <c r="DB152" s="1">
        <v>1515934</v>
      </c>
      <c r="DD152" s="1" t="s">
        <v>1121</v>
      </c>
      <c r="DE152" s="1">
        <v>10.839</v>
      </c>
      <c r="DF152" s="3">
        <v>0.38100671272699999</v>
      </c>
      <c r="DG152" s="4">
        <f t="shared" si="24"/>
        <v>6.3501118787833336E-2</v>
      </c>
      <c r="DH152" s="5">
        <f t="shared" si="25"/>
        <v>0.91827364554637281</v>
      </c>
      <c r="DI152" s="6">
        <f t="shared" si="26"/>
        <v>15240.268509079999</v>
      </c>
      <c r="DJ152" s="6">
        <f>IF(ISNUMBER(MATCH(B152,'Green Overlap'!A:A,0)),MAX(12,DH152*1.35),MAX(DH152*1.35,3.5))</f>
        <v>3.5</v>
      </c>
      <c r="DK152" s="7">
        <f t="shared" si="27"/>
        <v>58088.283422358421</v>
      </c>
      <c r="DL152">
        <f>COUNTIF('Impacted Properties'!A:A,Red_A_Coit_to_US_75!B152)</f>
        <v>1</v>
      </c>
      <c r="DM152" s="7">
        <f t="shared" si="23"/>
        <v>67000</v>
      </c>
      <c r="DN152" s="7">
        <f t="shared" si="22"/>
        <v>0</v>
      </c>
    </row>
    <row r="153" spans="1:118" ht="28.8" x14ac:dyDescent="0.3">
      <c r="A153" s="1">
        <v>304328</v>
      </c>
      <c r="B153" s="1">
        <v>966048</v>
      </c>
      <c r="C153" s="1" t="s">
        <v>1647</v>
      </c>
      <c r="H153" s="1">
        <v>137030.181648</v>
      </c>
      <c r="I153" s="1">
        <v>1726.49872454</v>
      </c>
      <c r="J153" s="1">
        <v>136536.080078</v>
      </c>
      <c r="K153" s="1">
        <v>1728.00423804</v>
      </c>
      <c r="P153" s="1" t="s">
        <v>1648</v>
      </c>
      <c r="Q153" s="1">
        <v>966048</v>
      </c>
      <c r="R153" s="1" t="s">
        <v>1647</v>
      </c>
      <c r="S153" s="1" t="s">
        <v>1649</v>
      </c>
      <c r="T153" s="1" t="s">
        <v>113</v>
      </c>
      <c r="U153" s="1">
        <v>100</v>
      </c>
      <c r="X153" s="1" t="s">
        <v>1650</v>
      </c>
      <c r="Z153" s="1" t="s">
        <v>537</v>
      </c>
      <c r="AA153" s="1" t="s">
        <v>116</v>
      </c>
      <c r="AB153" s="1" t="s">
        <v>1651</v>
      </c>
      <c r="AC153" s="1" t="s">
        <v>118</v>
      </c>
      <c r="AD153" s="1" t="s">
        <v>401</v>
      </c>
      <c r="AE153" s="1" t="s">
        <v>402</v>
      </c>
      <c r="AF153" s="1" t="s">
        <v>403</v>
      </c>
      <c r="AG153" s="1" t="s">
        <v>394</v>
      </c>
      <c r="AH153" s="1" t="s">
        <v>156</v>
      </c>
      <c r="AI153" s="1" t="s">
        <v>1652</v>
      </c>
      <c r="AL153" s="1">
        <v>0</v>
      </c>
      <c r="AM153" s="1">
        <v>0</v>
      </c>
      <c r="AR153" s="1" t="s">
        <v>115</v>
      </c>
      <c r="AS153" s="1" t="s">
        <v>116</v>
      </c>
      <c r="AT153" s="1" t="s">
        <v>127</v>
      </c>
      <c r="AU153" s="2" t="s">
        <v>226</v>
      </c>
      <c r="AV153" s="1" t="s">
        <v>208</v>
      </c>
      <c r="AW153" s="1" t="s">
        <v>168</v>
      </c>
      <c r="AZ153" s="1" t="s">
        <v>227</v>
      </c>
      <c r="BA153" s="1" t="s">
        <v>1653</v>
      </c>
      <c r="BC153" s="1" t="s">
        <v>192</v>
      </c>
      <c r="BD153" s="1">
        <v>29860</v>
      </c>
      <c r="BE153" s="1" t="s">
        <v>681</v>
      </c>
      <c r="BF153" s="1">
        <v>3.1124999999999998</v>
      </c>
      <c r="BG153" s="1">
        <v>0</v>
      </c>
      <c r="BH153" s="1">
        <v>135580.5</v>
      </c>
      <c r="BI153" s="1">
        <v>135580.5</v>
      </c>
      <c r="BJ153" s="1">
        <v>0</v>
      </c>
      <c r="BK153" s="1" t="s">
        <v>409</v>
      </c>
      <c r="BL153" s="1" t="s">
        <v>231</v>
      </c>
      <c r="BO153" s="1" t="s">
        <v>135</v>
      </c>
      <c r="BP153" s="1" t="s">
        <v>173</v>
      </c>
      <c r="BQ153" s="1">
        <v>0</v>
      </c>
      <c r="BR153" s="1">
        <v>0</v>
      </c>
      <c r="BT153" s="1" t="s">
        <v>231</v>
      </c>
      <c r="BW153" s="1">
        <v>0</v>
      </c>
      <c r="BX153" s="1">
        <v>0</v>
      </c>
      <c r="BY153" s="1">
        <v>0</v>
      </c>
      <c r="BZ153" s="1" t="s">
        <v>175</v>
      </c>
      <c r="CB153" s="1" t="s">
        <v>139</v>
      </c>
      <c r="CC153" s="1">
        <v>2019</v>
      </c>
      <c r="CD153" s="1">
        <v>0</v>
      </c>
      <c r="CE153" s="1">
        <v>0</v>
      </c>
      <c r="CF153" s="1">
        <v>0</v>
      </c>
      <c r="CG153" s="1">
        <v>0</v>
      </c>
      <c r="CH153" s="1">
        <v>0</v>
      </c>
      <c r="CI153" s="1">
        <v>0</v>
      </c>
      <c r="CJ153" s="1">
        <v>0</v>
      </c>
      <c r="CK153" s="1">
        <v>0</v>
      </c>
      <c r="CL153" s="1">
        <v>0</v>
      </c>
      <c r="CM153" s="1">
        <v>0</v>
      </c>
      <c r="CN153" s="1">
        <v>0</v>
      </c>
      <c r="CO153" s="1">
        <v>2018</v>
      </c>
      <c r="CP153" s="5">
        <v>0</v>
      </c>
      <c r="CQ153" s="5">
        <v>0</v>
      </c>
      <c r="CR153" s="5">
        <v>0</v>
      </c>
      <c r="CS153" s="5">
        <v>171188</v>
      </c>
      <c r="CT153" s="5">
        <v>0</v>
      </c>
      <c r="CU153" s="5">
        <v>0</v>
      </c>
      <c r="CV153" s="5">
        <v>171188</v>
      </c>
      <c r="CW153" s="5">
        <v>0</v>
      </c>
      <c r="CX153" s="5">
        <v>171188</v>
      </c>
      <c r="CY153" s="5">
        <v>0</v>
      </c>
      <c r="CZ153" s="5">
        <v>171188</v>
      </c>
      <c r="DA153" s="1">
        <v>0</v>
      </c>
      <c r="DB153" s="1">
        <v>0</v>
      </c>
      <c r="DE153" s="1">
        <v>0</v>
      </c>
      <c r="DF153" s="3">
        <v>1.2221790747200001</v>
      </c>
      <c r="DG153" s="4">
        <f t="shared" si="24"/>
        <v>0.39266797581365465</v>
      </c>
      <c r="DH153" s="5">
        <f t="shared" si="25"/>
        <v>1.2626299504722287</v>
      </c>
      <c r="DI153" s="6">
        <f t="shared" si="26"/>
        <v>67220.045443587907</v>
      </c>
      <c r="DJ153" s="6">
        <f>IF(ISNUMBER(MATCH(B153,'Green Overlap'!A:A,0)),MAX(12,DH153*1.35),MAX(DH153*1.35,3.5))</f>
        <v>12</v>
      </c>
      <c r="DK153" s="7">
        <f t="shared" si="27"/>
        <v>638857.4459376384</v>
      </c>
      <c r="DL153">
        <f>COUNTIF('Impacted Properties'!A:A,Red_A_Coit_to_US_75!B153)</f>
        <v>0</v>
      </c>
      <c r="DM153" s="7">
        <f t="shared" si="23"/>
        <v>67000</v>
      </c>
      <c r="DN153" s="7">
        <f t="shared" si="22"/>
        <v>705900</v>
      </c>
    </row>
    <row r="154" spans="1:118" ht="28.8" x14ac:dyDescent="0.3">
      <c r="A154" s="1">
        <v>303778</v>
      </c>
      <c r="B154" s="1">
        <v>966191</v>
      </c>
      <c r="C154" s="1" t="s">
        <v>1654</v>
      </c>
      <c r="H154" s="1">
        <v>82591.095435499999</v>
      </c>
      <c r="I154" s="1">
        <v>1234.32221024</v>
      </c>
      <c r="J154" s="1">
        <v>83674.1074219</v>
      </c>
      <c r="K154" s="1">
        <v>1236.59932961</v>
      </c>
      <c r="P154" s="1" t="s">
        <v>1655</v>
      </c>
      <c r="Q154" s="1">
        <v>966191</v>
      </c>
      <c r="R154" s="1" t="s">
        <v>1654</v>
      </c>
      <c r="S154" s="1" t="s">
        <v>685</v>
      </c>
      <c r="T154" s="1" t="s">
        <v>113</v>
      </c>
      <c r="U154" s="1">
        <v>100</v>
      </c>
      <c r="X154" s="1" t="s">
        <v>686</v>
      </c>
      <c r="Z154" s="1" t="s">
        <v>687</v>
      </c>
      <c r="AA154" s="1" t="s">
        <v>116</v>
      </c>
      <c r="AB154" s="1" t="s">
        <v>688</v>
      </c>
      <c r="AC154" s="1" t="s">
        <v>118</v>
      </c>
      <c r="AD154" s="1" t="s">
        <v>401</v>
      </c>
      <c r="AE154" s="1" t="s">
        <v>402</v>
      </c>
      <c r="AF154" s="1" t="s">
        <v>403</v>
      </c>
      <c r="AG154" s="1" t="s">
        <v>282</v>
      </c>
      <c r="AH154" s="1" t="s">
        <v>156</v>
      </c>
      <c r="AI154" s="1" t="s">
        <v>1656</v>
      </c>
      <c r="AL154" s="1">
        <v>0</v>
      </c>
      <c r="AM154" s="1">
        <v>0</v>
      </c>
      <c r="AN154" s="1" t="s">
        <v>1657</v>
      </c>
      <c r="AO154" s="1" t="s">
        <v>265</v>
      </c>
      <c r="AP154" s="1" t="s">
        <v>248</v>
      </c>
      <c r="AQ154" s="1" t="s">
        <v>249</v>
      </c>
      <c r="AR154" s="1" t="s">
        <v>115</v>
      </c>
      <c r="AS154" s="1" t="s">
        <v>116</v>
      </c>
      <c r="AT154" s="1" t="s">
        <v>127</v>
      </c>
      <c r="AU154" s="2" t="s">
        <v>1658</v>
      </c>
      <c r="AV154" s="1" t="s">
        <v>208</v>
      </c>
      <c r="AW154" s="1" t="s">
        <v>168</v>
      </c>
      <c r="AZ154" s="1" t="s">
        <v>227</v>
      </c>
      <c r="BC154" s="1" t="s">
        <v>1659</v>
      </c>
      <c r="BD154" s="1">
        <v>43299</v>
      </c>
      <c r="BE154" s="1" t="s">
        <v>255</v>
      </c>
      <c r="BF154" s="1">
        <v>1.9185000000000001</v>
      </c>
      <c r="BG154" s="1">
        <v>0</v>
      </c>
      <c r="BH154" s="1">
        <v>83570</v>
      </c>
      <c r="BI154" s="1">
        <v>83570</v>
      </c>
      <c r="BJ154" s="1">
        <v>1892</v>
      </c>
      <c r="BK154" s="1" t="s">
        <v>409</v>
      </c>
      <c r="BL154" s="1" t="s">
        <v>174</v>
      </c>
      <c r="BM154" s="1" t="s">
        <v>572</v>
      </c>
      <c r="BO154" s="1" t="s">
        <v>135</v>
      </c>
      <c r="BP154" s="1" t="s">
        <v>113</v>
      </c>
      <c r="BQ154" s="1">
        <v>1980</v>
      </c>
      <c r="BR154" s="1">
        <v>1972</v>
      </c>
      <c r="BT154" s="1" t="s">
        <v>174</v>
      </c>
      <c r="BU154" s="1" t="s">
        <v>137</v>
      </c>
      <c r="BV154" s="1" t="s">
        <v>282</v>
      </c>
      <c r="BW154" s="1">
        <v>1</v>
      </c>
      <c r="BX154" s="1">
        <v>0</v>
      </c>
      <c r="BY154" s="1">
        <v>100</v>
      </c>
      <c r="BZ154" s="1" t="s">
        <v>175</v>
      </c>
      <c r="CB154" s="1" t="s">
        <v>139</v>
      </c>
      <c r="CC154" s="1">
        <v>2019</v>
      </c>
      <c r="CD154" s="1">
        <v>0</v>
      </c>
      <c r="CE154" s="1">
        <v>0</v>
      </c>
      <c r="CF154" s="1">
        <v>0</v>
      </c>
      <c r="CG154" s="1">
        <v>0</v>
      </c>
      <c r="CH154" s="1">
        <v>0</v>
      </c>
      <c r="CI154" s="1">
        <v>0</v>
      </c>
      <c r="CJ154" s="1">
        <v>0</v>
      </c>
      <c r="CK154" s="1">
        <v>0</v>
      </c>
      <c r="CL154" s="1">
        <v>0</v>
      </c>
      <c r="CM154" s="1">
        <v>0</v>
      </c>
      <c r="CN154" s="1">
        <v>0</v>
      </c>
      <c r="CO154" s="1">
        <v>2018</v>
      </c>
      <c r="CP154" s="5">
        <v>74502</v>
      </c>
      <c r="CQ154" s="5">
        <v>0</v>
      </c>
      <c r="CR154" s="5">
        <v>579140</v>
      </c>
      <c r="CS154" s="5">
        <v>0</v>
      </c>
      <c r="CT154" s="5">
        <v>0</v>
      </c>
      <c r="CU154" s="5">
        <v>0</v>
      </c>
      <c r="CV154" s="5">
        <v>653642</v>
      </c>
      <c r="CW154" s="5">
        <v>0</v>
      </c>
      <c r="CX154" s="5">
        <v>653642</v>
      </c>
      <c r="CY154" s="5">
        <v>0</v>
      </c>
      <c r="CZ154" s="5">
        <v>653642</v>
      </c>
      <c r="DA154" s="1">
        <v>0</v>
      </c>
      <c r="DB154" s="1">
        <v>0</v>
      </c>
      <c r="DE154" s="1">
        <v>0</v>
      </c>
      <c r="DF154" s="3">
        <v>0.89902672615900003</v>
      </c>
      <c r="DG154" s="4">
        <f t="shared" si="24"/>
        <v>0.4686084024349173</v>
      </c>
      <c r="DH154" s="5">
        <f t="shared" si="25"/>
        <v>6.9299988033983491</v>
      </c>
      <c r="DI154" s="6">
        <f t="shared" si="26"/>
        <v>271389.87018615805</v>
      </c>
      <c r="DJ154" s="6">
        <f>IF(ISNUMBER(MATCH(B154,'Green Overlap'!A:A,0)),MAX(12,DH154*1.35),MAX(DH154*1.35,3.5))</f>
        <v>12</v>
      </c>
      <c r="DK154" s="7">
        <f t="shared" si="27"/>
        <v>469939.25029783248</v>
      </c>
      <c r="DL154">
        <f>COUNTIF('Impacted Properties'!A:A,Red_A_Coit_to_US_75!B154)</f>
        <v>1</v>
      </c>
      <c r="DM154" s="7">
        <f t="shared" si="23"/>
        <v>67000</v>
      </c>
      <c r="DN154" s="7">
        <f t="shared" si="22"/>
        <v>0</v>
      </c>
    </row>
    <row r="155" spans="1:118" ht="28.8" x14ac:dyDescent="0.3">
      <c r="A155" s="1">
        <v>302321</v>
      </c>
      <c r="B155" s="1">
        <v>969973</v>
      </c>
      <c r="C155" s="1" t="s">
        <v>1660</v>
      </c>
      <c r="H155" s="1">
        <v>91394.303023800006</v>
      </c>
      <c r="I155" s="1">
        <v>1331.76576178</v>
      </c>
      <c r="J155" s="1">
        <v>75051.3945313</v>
      </c>
      <c r="K155" s="1">
        <v>1172.8416641399999</v>
      </c>
      <c r="P155" s="1" t="s">
        <v>1661</v>
      </c>
      <c r="Q155" s="1">
        <v>969973</v>
      </c>
      <c r="R155" s="1" t="s">
        <v>1660</v>
      </c>
      <c r="S155" s="1" t="s">
        <v>1662</v>
      </c>
      <c r="T155" s="1" t="s">
        <v>113</v>
      </c>
      <c r="U155" s="1">
        <v>100</v>
      </c>
      <c r="X155" s="1" t="s">
        <v>1663</v>
      </c>
      <c r="Z155" s="1" t="s">
        <v>115</v>
      </c>
      <c r="AA155" s="1" t="s">
        <v>116</v>
      </c>
      <c r="AB155" s="1" t="s">
        <v>1664</v>
      </c>
      <c r="AC155" s="1" t="s">
        <v>118</v>
      </c>
      <c r="AD155" s="1" t="s">
        <v>119</v>
      </c>
      <c r="AE155" s="1" t="s">
        <v>120</v>
      </c>
      <c r="AF155" s="1" t="s">
        <v>121</v>
      </c>
      <c r="AH155" s="1" t="s">
        <v>1665</v>
      </c>
      <c r="AI155" s="1" t="s">
        <v>1666</v>
      </c>
      <c r="AL155" s="1">
        <v>0</v>
      </c>
      <c r="AM155" s="1">
        <v>0</v>
      </c>
      <c r="AN155" s="1" t="s">
        <v>1667</v>
      </c>
      <c r="AP155" s="1" t="s">
        <v>309</v>
      </c>
      <c r="AR155" s="1" t="s">
        <v>115</v>
      </c>
      <c r="AS155" s="1" t="s">
        <v>116</v>
      </c>
      <c r="AT155" s="1" t="s">
        <v>127</v>
      </c>
      <c r="AU155" s="2" t="s">
        <v>1668</v>
      </c>
      <c r="AW155" s="1" t="s">
        <v>129</v>
      </c>
      <c r="AZ155" s="1" t="s">
        <v>131</v>
      </c>
      <c r="BA155" s="1" t="s">
        <v>1669</v>
      </c>
      <c r="BB155" s="1" t="s">
        <v>1670</v>
      </c>
      <c r="BC155" s="1" t="s">
        <v>192</v>
      </c>
      <c r="BD155" s="1">
        <v>35857</v>
      </c>
      <c r="BE155" s="1" t="s">
        <v>1671</v>
      </c>
      <c r="BF155" s="1">
        <v>1.93</v>
      </c>
      <c r="BG155" s="1">
        <v>0</v>
      </c>
      <c r="BH155" s="1">
        <v>84071</v>
      </c>
      <c r="BI155" s="1">
        <v>84071</v>
      </c>
      <c r="BJ155" s="1">
        <v>0</v>
      </c>
      <c r="BK155" s="1" t="s">
        <v>674</v>
      </c>
      <c r="BL155" s="1" t="s">
        <v>619</v>
      </c>
      <c r="BO155" s="1" t="s">
        <v>135</v>
      </c>
      <c r="BP155" s="1" t="s">
        <v>113</v>
      </c>
      <c r="BQ155" s="1">
        <v>0</v>
      </c>
      <c r="BR155" s="1">
        <v>0</v>
      </c>
      <c r="BT155" s="1" t="s">
        <v>619</v>
      </c>
      <c r="BW155" s="1">
        <v>0</v>
      </c>
      <c r="BX155" s="1">
        <v>0</v>
      </c>
      <c r="BY155" s="1">
        <v>0</v>
      </c>
      <c r="BZ155" s="1" t="s">
        <v>175</v>
      </c>
      <c r="CB155" s="1" t="s">
        <v>139</v>
      </c>
      <c r="CC155" s="1">
        <v>2019</v>
      </c>
      <c r="CD155" s="1">
        <v>0</v>
      </c>
      <c r="CE155" s="1">
        <v>0</v>
      </c>
      <c r="CF155" s="1">
        <v>0</v>
      </c>
      <c r="CG155" s="1">
        <v>0</v>
      </c>
      <c r="CH155" s="1">
        <v>0</v>
      </c>
      <c r="CI155" s="1">
        <v>0</v>
      </c>
      <c r="CJ155" s="1">
        <v>0</v>
      </c>
      <c r="CK155" s="1">
        <v>0</v>
      </c>
      <c r="CL155" s="1">
        <v>0</v>
      </c>
      <c r="CM155" s="1">
        <v>0</v>
      </c>
      <c r="CN155" s="1">
        <v>0</v>
      </c>
      <c r="CO155" s="1">
        <v>2018</v>
      </c>
      <c r="CP155" s="5">
        <v>0</v>
      </c>
      <c r="CQ155" s="5">
        <v>0</v>
      </c>
      <c r="CR155" s="5">
        <v>0</v>
      </c>
      <c r="CS155" s="5">
        <v>168142</v>
      </c>
      <c r="CT155" s="5">
        <v>0</v>
      </c>
      <c r="CU155" s="5">
        <v>0</v>
      </c>
      <c r="CV155" s="5">
        <v>168142</v>
      </c>
      <c r="CW155" s="5">
        <v>0</v>
      </c>
      <c r="CX155" s="5">
        <v>168142</v>
      </c>
      <c r="CY155" s="5">
        <v>0</v>
      </c>
      <c r="CZ155" s="5">
        <v>168142</v>
      </c>
      <c r="DA155" s="1">
        <v>0</v>
      </c>
      <c r="DB155" s="1">
        <v>0</v>
      </c>
      <c r="DE155" s="1">
        <v>0</v>
      </c>
      <c r="DF155" s="3">
        <v>0.99950491936700003</v>
      </c>
      <c r="DG155" s="4">
        <f t="shared" si="24"/>
        <v>0.51787696456122234</v>
      </c>
      <c r="DH155" s="5">
        <f t="shared" si="25"/>
        <v>2</v>
      </c>
      <c r="DI155" s="6">
        <f t="shared" si="26"/>
        <v>87076.868575253044</v>
      </c>
      <c r="DJ155" s="6">
        <f>IF(ISNUMBER(MATCH(B155,'Green Overlap'!A:A,0)),MAX(12,DH155*1.35),MAX(DH155*1.35,3.5))</f>
        <v>3.5</v>
      </c>
      <c r="DK155" s="7">
        <f t="shared" si="27"/>
        <v>152384.52000669282</v>
      </c>
      <c r="DL155">
        <f>COUNTIF('Impacted Properties'!A:A,Red_A_Coit_to_US_75!B155)</f>
        <v>0</v>
      </c>
      <c r="DM155" s="7">
        <f t="shared" si="23"/>
        <v>67000</v>
      </c>
      <c r="DN155" s="7">
        <f t="shared" si="22"/>
        <v>219400</v>
      </c>
    </row>
    <row r="156" spans="1:118" ht="28.8" x14ac:dyDescent="0.3">
      <c r="A156" s="1">
        <v>303371</v>
      </c>
      <c r="B156" s="1">
        <v>2032743</v>
      </c>
      <c r="C156" s="1" t="s">
        <v>1672</v>
      </c>
      <c r="H156" s="1">
        <v>1096847.77483</v>
      </c>
      <c r="I156" s="1">
        <v>5156.7871766400003</v>
      </c>
      <c r="J156" s="1">
        <v>1100200.5996099999</v>
      </c>
      <c r="K156" s="1">
        <v>5164.9436734399997</v>
      </c>
      <c r="P156" s="1" t="s">
        <v>1673</v>
      </c>
      <c r="Q156" s="1">
        <v>2032743</v>
      </c>
      <c r="R156" s="1" t="s">
        <v>1672</v>
      </c>
      <c r="S156" s="1" t="s">
        <v>1674</v>
      </c>
      <c r="T156" s="1" t="s">
        <v>113</v>
      </c>
      <c r="U156" s="1">
        <v>100</v>
      </c>
      <c r="X156" s="1" t="s">
        <v>1675</v>
      </c>
      <c r="Z156" s="1" t="s">
        <v>115</v>
      </c>
      <c r="AA156" s="1" t="s">
        <v>116</v>
      </c>
      <c r="AB156" s="1" t="s">
        <v>716</v>
      </c>
      <c r="AC156" s="1" t="s">
        <v>118</v>
      </c>
      <c r="AD156" s="1" t="s">
        <v>145</v>
      </c>
      <c r="AE156" s="1" t="s">
        <v>146</v>
      </c>
      <c r="AF156" s="1" t="s">
        <v>147</v>
      </c>
      <c r="AH156" s="1" t="s">
        <v>341</v>
      </c>
      <c r="AI156" s="1" t="s">
        <v>1676</v>
      </c>
      <c r="AL156" s="1">
        <v>0</v>
      </c>
      <c r="AM156" s="1">
        <v>0</v>
      </c>
      <c r="AN156" s="1" t="s">
        <v>1677</v>
      </c>
      <c r="AP156" s="1" t="s">
        <v>151</v>
      </c>
      <c r="AR156" s="1" t="s">
        <v>115</v>
      </c>
      <c r="AS156" s="1" t="s">
        <v>116</v>
      </c>
      <c r="AT156" s="1" t="s">
        <v>127</v>
      </c>
      <c r="AU156" s="2" t="s">
        <v>1678</v>
      </c>
      <c r="AW156" s="1" t="s">
        <v>129</v>
      </c>
      <c r="AZ156" s="1" t="s">
        <v>131</v>
      </c>
      <c r="BC156" s="1" t="s">
        <v>1679</v>
      </c>
      <c r="BD156" s="1">
        <v>42170</v>
      </c>
      <c r="BE156" s="1" t="s">
        <v>193</v>
      </c>
      <c r="BF156" s="1">
        <v>25.399000000000001</v>
      </c>
      <c r="BG156" s="1">
        <v>0</v>
      </c>
      <c r="BH156" s="1">
        <v>1106380.44</v>
      </c>
      <c r="BI156" s="1">
        <v>1106380.44</v>
      </c>
      <c r="BJ156" s="1">
        <v>9364</v>
      </c>
      <c r="BK156" s="1" t="s">
        <v>1539</v>
      </c>
      <c r="BL156" s="1" t="s">
        <v>133</v>
      </c>
      <c r="BM156" s="1" t="s">
        <v>1680</v>
      </c>
      <c r="BO156" s="1" t="s">
        <v>135</v>
      </c>
      <c r="BP156" s="1" t="s">
        <v>113</v>
      </c>
      <c r="BQ156" s="1">
        <v>2008</v>
      </c>
      <c r="BR156" s="1">
        <v>2008</v>
      </c>
      <c r="BT156" s="1" t="s">
        <v>194</v>
      </c>
      <c r="BU156" s="1" t="s">
        <v>616</v>
      </c>
      <c r="BV156" s="1" t="s">
        <v>1681</v>
      </c>
      <c r="BW156" s="1">
        <v>2</v>
      </c>
      <c r="BX156" s="1">
        <v>0</v>
      </c>
      <c r="BY156" s="1">
        <v>100</v>
      </c>
      <c r="BZ156" s="1" t="s">
        <v>118</v>
      </c>
      <c r="CA156" s="1">
        <v>35115</v>
      </c>
      <c r="CB156" s="1" t="s">
        <v>139</v>
      </c>
      <c r="CC156" s="1">
        <v>2019</v>
      </c>
      <c r="CD156" s="1">
        <v>0</v>
      </c>
      <c r="CE156" s="1">
        <v>0</v>
      </c>
      <c r="CF156" s="1">
        <v>0</v>
      </c>
      <c r="CG156" s="1">
        <v>0</v>
      </c>
      <c r="CH156" s="1">
        <v>0</v>
      </c>
      <c r="CI156" s="1">
        <v>0</v>
      </c>
      <c r="CJ156" s="1">
        <v>0</v>
      </c>
      <c r="CK156" s="1">
        <v>0</v>
      </c>
      <c r="CL156" s="1">
        <v>0</v>
      </c>
      <c r="CM156" s="1">
        <v>0</v>
      </c>
      <c r="CN156" s="1">
        <v>0</v>
      </c>
      <c r="CO156" s="1">
        <v>2018</v>
      </c>
      <c r="CP156" s="5">
        <v>1415173</v>
      </c>
      <c r="CQ156" s="5">
        <v>0</v>
      </c>
      <c r="CR156" s="5">
        <v>50000</v>
      </c>
      <c r="CS156" s="5">
        <v>1219950</v>
      </c>
      <c r="CT156" s="5">
        <v>0</v>
      </c>
      <c r="CU156" s="5">
        <v>0</v>
      </c>
      <c r="CV156" s="5">
        <v>2685123</v>
      </c>
      <c r="CW156" s="5">
        <v>0</v>
      </c>
      <c r="CX156" s="5">
        <v>2685123</v>
      </c>
      <c r="CY156" s="5">
        <v>0</v>
      </c>
      <c r="CZ156" s="5">
        <v>2685123</v>
      </c>
      <c r="DA156" s="1">
        <v>0</v>
      </c>
      <c r="DB156" s="1">
        <v>0</v>
      </c>
      <c r="DE156" s="1">
        <v>0</v>
      </c>
      <c r="DF156" s="3">
        <v>5.5484488766800002</v>
      </c>
      <c r="DG156" s="4">
        <f t="shared" si="24"/>
        <v>0.21845146961218948</v>
      </c>
      <c r="DH156" s="5">
        <f t="shared" si="25"/>
        <v>1.1478420569329661</v>
      </c>
      <c r="DI156" s="6">
        <f t="shared" si="26"/>
        <v>277422.44383400003</v>
      </c>
      <c r="DJ156" s="6">
        <f>IF(ISNUMBER(MATCH(B156,'Green Overlap'!A:A,0)),MAX(12,DH156*1.35),MAX(DH156*1.35,3.5))</f>
        <v>3.5</v>
      </c>
      <c r="DK156" s="7">
        <f t="shared" si="27"/>
        <v>845916.51573863288</v>
      </c>
      <c r="DL156">
        <f>COUNTIF('Impacted Properties'!A:A,Red_A_Coit_to_US_75!B156)</f>
        <v>1</v>
      </c>
      <c r="DM156" s="7">
        <f t="shared" si="23"/>
        <v>67000</v>
      </c>
      <c r="DN156" s="7">
        <f t="shared" si="22"/>
        <v>0</v>
      </c>
    </row>
    <row r="157" spans="1:118" ht="28.8" x14ac:dyDescent="0.3">
      <c r="A157" s="1">
        <v>295734</v>
      </c>
      <c r="B157" s="1">
        <v>2575571</v>
      </c>
      <c r="C157" s="1" t="s">
        <v>1682</v>
      </c>
      <c r="D157" s="1">
        <v>38562</v>
      </c>
      <c r="H157" s="1">
        <v>882890.057974</v>
      </c>
      <c r="I157" s="1">
        <v>3874.6203545499998</v>
      </c>
      <c r="J157" s="1">
        <v>882776.44726599997</v>
      </c>
      <c r="K157" s="1">
        <v>3874.5953064800001</v>
      </c>
      <c r="P157" s="1" t="s">
        <v>1683</v>
      </c>
      <c r="Q157" s="1">
        <v>2575571</v>
      </c>
      <c r="R157" s="1" t="s">
        <v>1682</v>
      </c>
      <c r="S157" s="1" t="s">
        <v>1684</v>
      </c>
      <c r="T157" s="1" t="s">
        <v>113</v>
      </c>
      <c r="U157" s="1">
        <v>100</v>
      </c>
      <c r="X157" s="1" t="s">
        <v>1685</v>
      </c>
      <c r="Z157" s="1" t="s">
        <v>399</v>
      </c>
      <c r="AA157" s="1" t="s">
        <v>116</v>
      </c>
      <c r="AB157" s="1" t="s">
        <v>1686</v>
      </c>
      <c r="AC157" s="1" t="s">
        <v>118</v>
      </c>
      <c r="AD157" s="1" t="s">
        <v>539</v>
      </c>
      <c r="AE157" s="1" t="s">
        <v>540</v>
      </c>
      <c r="AF157" s="1" t="s">
        <v>541</v>
      </c>
      <c r="AH157" s="1" t="s">
        <v>1687</v>
      </c>
      <c r="AI157" s="1" t="s">
        <v>1688</v>
      </c>
      <c r="AL157" s="1">
        <v>0</v>
      </c>
      <c r="AM157" s="1">
        <v>0</v>
      </c>
      <c r="AP157" s="1" t="s">
        <v>166</v>
      </c>
      <c r="AR157" s="1" t="s">
        <v>115</v>
      </c>
      <c r="AS157" s="1" t="s">
        <v>116</v>
      </c>
      <c r="AT157" s="1" t="s">
        <v>127</v>
      </c>
      <c r="AU157" s="2" t="s">
        <v>1689</v>
      </c>
      <c r="AV157" s="1" t="s">
        <v>208</v>
      </c>
      <c r="AW157" s="1" t="s">
        <v>129</v>
      </c>
      <c r="AZ157" s="1" t="s">
        <v>209</v>
      </c>
      <c r="BC157" s="1" t="s">
        <v>1690</v>
      </c>
      <c r="BD157" s="1">
        <v>42236</v>
      </c>
      <c r="BE157" s="1" t="s">
        <v>255</v>
      </c>
      <c r="BF157" s="1">
        <v>20.159300000000002</v>
      </c>
      <c r="BG157" s="1">
        <v>0</v>
      </c>
      <c r="BH157" s="1">
        <v>878139.11</v>
      </c>
      <c r="BI157" s="1">
        <v>878139.11</v>
      </c>
      <c r="BJ157" s="1">
        <v>0</v>
      </c>
      <c r="BK157" s="1" t="s">
        <v>539</v>
      </c>
      <c r="BL157" s="1" t="s">
        <v>214</v>
      </c>
      <c r="BO157" s="1" t="s">
        <v>135</v>
      </c>
      <c r="BP157" s="1" t="s">
        <v>113</v>
      </c>
      <c r="BQ157" s="1">
        <v>0</v>
      </c>
      <c r="BR157" s="1">
        <v>0</v>
      </c>
      <c r="BT157" s="1" t="s">
        <v>155</v>
      </c>
      <c r="BW157" s="1">
        <v>0</v>
      </c>
      <c r="BX157" s="1">
        <v>0</v>
      </c>
      <c r="BY157" s="1">
        <v>0</v>
      </c>
      <c r="BZ157" s="1" t="s">
        <v>175</v>
      </c>
      <c r="CA157" s="1">
        <v>38531</v>
      </c>
      <c r="CB157" s="1" t="s">
        <v>139</v>
      </c>
      <c r="CC157" s="1">
        <v>2019</v>
      </c>
      <c r="CD157" s="1">
        <v>0</v>
      </c>
      <c r="CE157" s="1">
        <v>0</v>
      </c>
      <c r="CF157" s="1">
        <v>0</v>
      </c>
      <c r="CG157" s="1">
        <v>0</v>
      </c>
      <c r="CH157" s="1">
        <v>0</v>
      </c>
      <c r="CI157" s="1">
        <v>0</v>
      </c>
      <c r="CJ157" s="1">
        <v>0</v>
      </c>
      <c r="CK157" s="1">
        <v>0</v>
      </c>
      <c r="CL157" s="1">
        <v>0</v>
      </c>
      <c r="CM157" s="1">
        <v>0</v>
      </c>
      <c r="CN157" s="1">
        <v>0</v>
      </c>
      <c r="CO157" s="1">
        <v>2018</v>
      </c>
      <c r="CP157" s="5">
        <v>0</v>
      </c>
      <c r="CQ157" s="5">
        <v>0</v>
      </c>
      <c r="CR157" s="5">
        <v>0</v>
      </c>
      <c r="CS157" s="5">
        <v>0</v>
      </c>
      <c r="CT157" s="5">
        <v>3266</v>
      </c>
      <c r="CU157" s="5">
        <v>3951626</v>
      </c>
      <c r="CV157" s="5">
        <v>3951626</v>
      </c>
      <c r="CW157" s="5">
        <v>3948360</v>
      </c>
      <c r="CX157" s="5">
        <v>3266</v>
      </c>
      <c r="CY157" s="5">
        <v>0</v>
      </c>
      <c r="CZ157" s="5">
        <v>3266</v>
      </c>
      <c r="DA157" s="1">
        <v>2005</v>
      </c>
      <c r="DB157" s="1">
        <v>1969215</v>
      </c>
      <c r="DD157" s="1" t="s">
        <v>1552</v>
      </c>
      <c r="DE157" s="1">
        <v>37.46</v>
      </c>
      <c r="DF157" s="3">
        <v>0.28269644781699999</v>
      </c>
      <c r="DG157" s="4">
        <f t="shared" si="24"/>
        <v>1.4023128142998347E-2</v>
      </c>
      <c r="DH157" s="5">
        <f t="shared" si="25"/>
        <v>4.5000000056938587</v>
      </c>
      <c r="DI157" s="6">
        <f t="shared" si="26"/>
        <v>55414.15777120398</v>
      </c>
      <c r="DJ157" s="6">
        <f>IF(ISNUMBER(MATCH(B157,'Green Overlap'!A:A,0)),MAX(12,DH157*1.35),MAX(DH157*1.35,3.5))</f>
        <v>6.0750000076867092</v>
      </c>
      <c r="DK157" s="7">
        <f t="shared" si="27"/>
        <v>74809.112991125381</v>
      </c>
      <c r="DL157">
        <f>COUNTIF('Impacted Properties'!A:A,Red_A_Coit_to_US_75!B157)</f>
        <v>0</v>
      </c>
      <c r="DM157" s="7">
        <f t="shared" si="23"/>
        <v>67000</v>
      </c>
      <c r="DN157" s="7">
        <f t="shared" si="22"/>
        <v>141900</v>
      </c>
    </row>
    <row r="158" spans="1:118" ht="28.8" x14ac:dyDescent="0.3">
      <c r="A158" s="1">
        <v>307829</v>
      </c>
      <c r="B158" s="1">
        <v>2594965</v>
      </c>
      <c r="C158" s="1" t="s">
        <v>1691</v>
      </c>
      <c r="D158" s="1">
        <v>38767</v>
      </c>
      <c r="H158" s="1">
        <v>3625363.0383600001</v>
      </c>
      <c r="I158" s="1">
        <v>8997.5521284000006</v>
      </c>
      <c r="J158" s="1">
        <v>3556795.1718799998</v>
      </c>
      <c r="K158" s="1">
        <v>8776.5252956099994</v>
      </c>
      <c r="P158" s="1" t="s">
        <v>1692</v>
      </c>
      <c r="Q158" s="1">
        <v>2594965</v>
      </c>
      <c r="R158" s="1" t="s">
        <v>1691</v>
      </c>
      <c r="S158" s="1" t="s">
        <v>1693</v>
      </c>
      <c r="T158" s="1" t="s">
        <v>113</v>
      </c>
      <c r="U158" s="1">
        <v>100</v>
      </c>
      <c r="V158" s="1" t="s">
        <v>1694</v>
      </c>
      <c r="X158" s="1" t="s">
        <v>778</v>
      </c>
      <c r="Z158" s="1" t="s">
        <v>399</v>
      </c>
      <c r="AA158" s="1" t="s">
        <v>116</v>
      </c>
      <c r="AB158" s="1" t="s">
        <v>779</v>
      </c>
      <c r="AC158" s="1" t="s">
        <v>118</v>
      </c>
      <c r="AD158" s="1" t="s">
        <v>780</v>
      </c>
      <c r="AE158" s="1" t="s">
        <v>781</v>
      </c>
      <c r="AF158" s="1" t="s">
        <v>782</v>
      </c>
      <c r="AH158" s="1" t="s">
        <v>1121</v>
      </c>
      <c r="AI158" s="1" t="s">
        <v>1695</v>
      </c>
      <c r="AL158" s="1">
        <v>0</v>
      </c>
      <c r="AM158" s="1">
        <v>0</v>
      </c>
      <c r="AN158" s="1" t="s">
        <v>1696</v>
      </c>
      <c r="AO158" s="1" t="s">
        <v>247</v>
      </c>
      <c r="AP158" s="1" t="s">
        <v>248</v>
      </c>
      <c r="AQ158" s="1" t="s">
        <v>249</v>
      </c>
      <c r="AR158" s="1" t="s">
        <v>180</v>
      </c>
      <c r="AS158" s="1" t="s">
        <v>116</v>
      </c>
      <c r="AT158" s="1" t="s">
        <v>250</v>
      </c>
      <c r="AU158" s="2" t="s">
        <v>1697</v>
      </c>
      <c r="AV158" s="1" t="s">
        <v>252</v>
      </c>
      <c r="AW158" s="1" t="s">
        <v>129</v>
      </c>
      <c r="AZ158" s="1" t="s">
        <v>253</v>
      </c>
      <c r="BF158" s="1">
        <v>81.766000000000005</v>
      </c>
      <c r="BG158" s="1">
        <v>0</v>
      </c>
      <c r="BH158" s="1">
        <v>3561726.96</v>
      </c>
      <c r="BI158" s="1">
        <v>3561726.96</v>
      </c>
      <c r="BJ158" s="1">
        <v>560</v>
      </c>
      <c r="BK158" s="1" t="s">
        <v>1698</v>
      </c>
      <c r="BL158" s="1" t="s">
        <v>475</v>
      </c>
      <c r="BM158" s="1" t="s">
        <v>1699</v>
      </c>
      <c r="BN158" s="1" t="s">
        <v>477</v>
      </c>
      <c r="BO158" s="1" t="s">
        <v>135</v>
      </c>
      <c r="BP158" s="1" t="s">
        <v>173</v>
      </c>
      <c r="BQ158" s="1">
        <v>1980</v>
      </c>
      <c r="BR158" s="1">
        <v>1980</v>
      </c>
      <c r="BT158" s="1" t="s">
        <v>155</v>
      </c>
      <c r="BW158" s="1">
        <v>1</v>
      </c>
      <c r="BX158" s="1">
        <v>0</v>
      </c>
      <c r="BY158" s="1">
        <v>100</v>
      </c>
      <c r="BZ158" s="1" t="s">
        <v>175</v>
      </c>
      <c r="CA158" s="1">
        <v>38756</v>
      </c>
      <c r="CB158" s="1" t="s">
        <v>139</v>
      </c>
      <c r="CC158" s="1">
        <v>2019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>
        <v>0</v>
      </c>
      <c r="CL158" s="1">
        <v>0</v>
      </c>
      <c r="CM158" s="1">
        <v>0</v>
      </c>
      <c r="CN158" s="1">
        <v>0</v>
      </c>
      <c r="CO158" s="1">
        <v>2018</v>
      </c>
      <c r="CP158" s="5">
        <v>0</v>
      </c>
      <c r="CQ158" s="5">
        <v>3163</v>
      </c>
      <c r="CR158" s="5">
        <v>0</v>
      </c>
      <c r="CS158" s="5">
        <v>220927</v>
      </c>
      <c r="CT158" s="5">
        <v>12735</v>
      </c>
      <c r="CU158" s="5">
        <v>5502693</v>
      </c>
      <c r="CV158" s="5">
        <v>5726783</v>
      </c>
      <c r="CW158" s="5">
        <v>5489958</v>
      </c>
      <c r="CX158" s="5">
        <v>236825</v>
      </c>
      <c r="CY158" s="5">
        <v>0</v>
      </c>
      <c r="CZ158" s="5">
        <v>236825</v>
      </c>
      <c r="DA158" s="1">
        <v>2006</v>
      </c>
      <c r="DB158" s="1">
        <v>2589480</v>
      </c>
      <c r="DD158" s="1" t="s">
        <v>1121</v>
      </c>
      <c r="DE158" s="1">
        <v>95.617999999999995</v>
      </c>
      <c r="DF158" s="3">
        <v>4.2175477539599999</v>
      </c>
      <c r="DG158" s="4">
        <f t="shared" si="24"/>
        <v>5.1580702907810097E-2</v>
      </c>
      <c r="DH158" s="5">
        <f t="shared" si="25"/>
        <v>1.6069788797061524</v>
      </c>
      <c r="DI158" s="6">
        <f t="shared" si="26"/>
        <v>295228.34277719998</v>
      </c>
      <c r="DJ158" s="6">
        <f>IF(ISNUMBER(MATCH(B158,'Green Overlap'!A:A,0)),MAX(12,DH158*1.35),MAX(DH158*1.35,3.5))</f>
        <v>12</v>
      </c>
      <c r="DK158" s="7">
        <f t="shared" si="27"/>
        <v>2204596.5619499711</v>
      </c>
      <c r="DL158">
        <f>COUNTIF('Impacted Properties'!A:A,Red_A_Coit_to_US_75!B158)</f>
        <v>1</v>
      </c>
      <c r="DM158" s="7">
        <f t="shared" si="23"/>
        <v>67000</v>
      </c>
      <c r="DN158" s="7">
        <f t="shared" si="22"/>
        <v>0</v>
      </c>
    </row>
    <row r="159" spans="1:118" ht="28.8" x14ac:dyDescent="0.3">
      <c r="A159" s="1">
        <v>296897</v>
      </c>
      <c r="B159" s="1">
        <v>2607023</v>
      </c>
      <c r="C159" s="1" t="s">
        <v>1700</v>
      </c>
      <c r="D159" s="1">
        <v>38956</v>
      </c>
      <c r="H159" s="1">
        <v>32614.260125000001</v>
      </c>
      <c r="I159" s="1">
        <v>733.47919356</v>
      </c>
      <c r="J159" s="1">
        <v>32614.2636719</v>
      </c>
      <c r="K159" s="1">
        <v>733.47919356</v>
      </c>
      <c r="P159" s="1" t="s">
        <v>1701</v>
      </c>
      <c r="Q159" s="1">
        <v>2607023</v>
      </c>
      <c r="R159" s="1" t="s">
        <v>1700</v>
      </c>
      <c r="S159" s="1" t="s">
        <v>1702</v>
      </c>
      <c r="T159" s="1" t="s">
        <v>113</v>
      </c>
      <c r="U159" s="1">
        <v>100</v>
      </c>
      <c r="V159" s="1" t="s">
        <v>1703</v>
      </c>
      <c r="W159" s="1" t="s">
        <v>1704</v>
      </c>
      <c r="X159" s="1" t="s">
        <v>1705</v>
      </c>
      <c r="Z159" s="1" t="s">
        <v>1706</v>
      </c>
      <c r="AA159" s="1" t="s">
        <v>1222</v>
      </c>
      <c r="AB159" s="1" t="s">
        <v>1707</v>
      </c>
      <c r="AC159" s="1" t="s">
        <v>118</v>
      </c>
      <c r="AD159" s="1" t="s">
        <v>628</v>
      </c>
      <c r="AE159" s="1" t="s">
        <v>1224</v>
      </c>
      <c r="AF159" s="1" t="s">
        <v>630</v>
      </c>
      <c r="AG159" s="1" t="s">
        <v>242</v>
      </c>
      <c r="AH159" s="1" t="s">
        <v>282</v>
      </c>
      <c r="AI159" s="1" t="s">
        <v>1708</v>
      </c>
      <c r="AL159" s="1">
        <v>0</v>
      </c>
      <c r="AM159" s="1">
        <v>0</v>
      </c>
      <c r="AN159" s="1" t="s">
        <v>1709</v>
      </c>
      <c r="AO159" s="1" t="s">
        <v>265</v>
      </c>
      <c r="AP159" s="1" t="s">
        <v>248</v>
      </c>
      <c r="AQ159" s="1" t="s">
        <v>249</v>
      </c>
      <c r="AR159" s="1" t="s">
        <v>115</v>
      </c>
      <c r="AS159" s="1" t="s">
        <v>116</v>
      </c>
      <c r="AT159" s="1" t="s">
        <v>127</v>
      </c>
      <c r="AU159" s="2" t="s">
        <v>1710</v>
      </c>
      <c r="AV159" s="1" t="s">
        <v>208</v>
      </c>
      <c r="AW159" s="1" t="s">
        <v>129</v>
      </c>
      <c r="AZ159" s="1" t="s">
        <v>209</v>
      </c>
      <c r="BC159" s="1" t="s">
        <v>1711</v>
      </c>
      <c r="BD159" s="1">
        <v>39380</v>
      </c>
      <c r="BE159" s="1" t="s">
        <v>255</v>
      </c>
      <c r="BF159" s="1">
        <v>0.7571</v>
      </c>
      <c r="BG159" s="1">
        <v>0</v>
      </c>
      <c r="BH159" s="1">
        <v>32979.279999999999</v>
      </c>
      <c r="BI159" s="1">
        <v>32979.279999999999</v>
      </c>
      <c r="BJ159" s="1">
        <v>533</v>
      </c>
      <c r="BK159" s="1" t="s">
        <v>1712</v>
      </c>
      <c r="BL159" s="1" t="s">
        <v>391</v>
      </c>
      <c r="BM159" s="1" t="s">
        <v>1713</v>
      </c>
      <c r="BN159" s="1" t="s">
        <v>393</v>
      </c>
      <c r="BO159" s="1" t="s">
        <v>135</v>
      </c>
      <c r="BP159" s="1" t="s">
        <v>173</v>
      </c>
      <c r="BQ159" s="1">
        <v>2006</v>
      </c>
      <c r="BR159" s="1">
        <v>2006</v>
      </c>
      <c r="BT159" s="1" t="s">
        <v>391</v>
      </c>
      <c r="BW159" s="1">
        <v>1</v>
      </c>
      <c r="BX159" s="1">
        <v>0</v>
      </c>
      <c r="BY159" s="1">
        <v>100</v>
      </c>
      <c r="BZ159" s="1" t="s">
        <v>175</v>
      </c>
      <c r="CA159" s="1">
        <v>38938</v>
      </c>
      <c r="CB159" s="1" t="s">
        <v>139</v>
      </c>
      <c r="CC159" s="1">
        <v>2019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>
        <v>0</v>
      </c>
      <c r="CL159" s="1">
        <v>0</v>
      </c>
      <c r="CM159" s="1">
        <v>0</v>
      </c>
      <c r="CN159" s="1">
        <v>0</v>
      </c>
      <c r="CO159" s="1">
        <v>2018</v>
      </c>
      <c r="CP159" s="5">
        <v>0</v>
      </c>
      <c r="CQ159" s="5">
        <v>191393</v>
      </c>
      <c r="CR159" s="5">
        <v>0</v>
      </c>
      <c r="CS159" s="5">
        <v>791503</v>
      </c>
      <c r="CT159" s="5">
        <v>0</v>
      </c>
      <c r="CU159" s="5">
        <v>0</v>
      </c>
      <c r="CV159" s="5">
        <v>982896</v>
      </c>
      <c r="CW159" s="5">
        <v>0</v>
      </c>
      <c r="CX159" s="5">
        <v>982896</v>
      </c>
      <c r="CY159" s="5">
        <v>0</v>
      </c>
      <c r="CZ159" s="5">
        <v>982896</v>
      </c>
      <c r="DA159" s="1">
        <v>0</v>
      </c>
      <c r="DB159" s="1">
        <v>0</v>
      </c>
      <c r="DE159" s="1">
        <v>0</v>
      </c>
      <c r="DF159" s="3">
        <v>6.0039313956599998E-2</v>
      </c>
      <c r="DG159" s="4">
        <f t="shared" si="24"/>
        <v>7.9301686269363542E-2</v>
      </c>
      <c r="DH159" s="5">
        <f t="shared" si="25"/>
        <v>24.00000849017929</v>
      </c>
      <c r="DI159" s="6">
        <f t="shared" si="26"/>
        <v>62767.522587260057</v>
      </c>
      <c r="DJ159" s="6">
        <f>IF(ISNUMBER(MATCH(B159,'Green Overlap'!A:A,0)),MAX(12,DH159*1.35),MAX(DH159*1.35,3.5))</f>
        <v>32.400011461742046</v>
      </c>
      <c r="DK159" s="7">
        <f t="shared" si="27"/>
        <v>84736.155492801088</v>
      </c>
      <c r="DL159">
        <f>COUNTIF('Impacted Properties'!A:A,Red_A_Coit_to_US_75!B159)</f>
        <v>1</v>
      </c>
      <c r="DM159" s="7">
        <f t="shared" si="23"/>
        <v>67000</v>
      </c>
      <c r="DN159" s="7">
        <f t="shared" si="22"/>
        <v>0</v>
      </c>
    </row>
    <row r="160" spans="1:118" ht="28.8" x14ac:dyDescent="0.3">
      <c r="A160" s="1">
        <v>304759</v>
      </c>
      <c r="B160" s="1">
        <v>2672002</v>
      </c>
      <c r="C160" s="1" t="s">
        <v>1714</v>
      </c>
      <c r="D160" s="1">
        <v>39138</v>
      </c>
      <c r="H160" s="1">
        <v>41213.524172199999</v>
      </c>
      <c r="I160" s="1">
        <v>816.18881819000001</v>
      </c>
      <c r="J160" s="1">
        <v>41213.5214844</v>
      </c>
      <c r="K160" s="1">
        <v>816.18881819000001</v>
      </c>
      <c r="P160" s="1" t="s">
        <v>1715</v>
      </c>
      <c r="Q160" s="1">
        <v>2672002</v>
      </c>
      <c r="R160" s="1" t="s">
        <v>1714</v>
      </c>
      <c r="S160" s="1" t="s">
        <v>1716</v>
      </c>
      <c r="T160" s="1" t="s">
        <v>113</v>
      </c>
      <c r="U160" s="1">
        <v>100</v>
      </c>
      <c r="V160" s="1" t="s">
        <v>1717</v>
      </c>
      <c r="W160" s="1" t="s">
        <v>1718</v>
      </c>
      <c r="X160" s="1" t="s">
        <v>1719</v>
      </c>
      <c r="Z160" s="1" t="s">
        <v>593</v>
      </c>
      <c r="AA160" s="1" t="s">
        <v>116</v>
      </c>
      <c r="AB160" s="1" t="s">
        <v>1720</v>
      </c>
      <c r="AC160" s="1" t="s">
        <v>118</v>
      </c>
      <c r="AD160" s="1" t="s">
        <v>628</v>
      </c>
      <c r="AE160" s="1" t="s">
        <v>1721</v>
      </c>
      <c r="AF160" s="1" t="s">
        <v>630</v>
      </c>
      <c r="AG160" s="1" t="s">
        <v>242</v>
      </c>
      <c r="AH160" s="1" t="s">
        <v>1177</v>
      </c>
      <c r="AI160" s="1" t="s">
        <v>1722</v>
      </c>
      <c r="AJ160" s="1" t="s">
        <v>1723</v>
      </c>
      <c r="AL160" s="1">
        <v>0</v>
      </c>
      <c r="AM160" s="1">
        <v>0</v>
      </c>
      <c r="AN160" s="1" t="s">
        <v>1724</v>
      </c>
      <c r="AO160" s="1" t="s">
        <v>265</v>
      </c>
      <c r="AP160" s="1" t="s">
        <v>248</v>
      </c>
      <c r="AQ160" s="1" t="s">
        <v>249</v>
      </c>
      <c r="AR160" s="1" t="s">
        <v>115</v>
      </c>
      <c r="AS160" s="1" t="s">
        <v>116</v>
      </c>
      <c r="AT160" s="1" t="s">
        <v>127</v>
      </c>
      <c r="AU160" s="2" t="s">
        <v>1725</v>
      </c>
      <c r="AV160" s="1" t="s">
        <v>208</v>
      </c>
      <c r="AW160" s="1" t="s">
        <v>129</v>
      </c>
      <c r="AZ160" s="1" t="s">
        <v>209</v>
      </c>
      <c r="BC160" s="1" t="s">
        <v>1726</v>
      </c>
      <c r="BD160" s="1">
        <v>38960</v>
      </c>
      <c r="BE160" s="1" t="s">
        <v>441</v>
      </c>
      <c r="BF160" s="1">
        <v>0.94630000000000003</v>
      </c>
      <c r="BG160" s="1">
        <v>0</v>
      </c>
      <c r="BH160" s="1">
        <v>41220.83</v>
      </c>
      <c r="BI160" s="1">
        <v>41220.83</v>
      </c>
      <c r="BJ160" s="1">
        <v>3117</v>
      </c>
      <c r="BK160" s="1" t="s">
        <v>812</v>
      </c>
      <c r="BL160" s="1" t="s">
        <v>391</v>
      </c>
      <c r="BM160" s="1" t="s">
        <v>813</v>
      </c>
      <c r="BN160" s="1" t="s">
        <v>814</v>
      </c>
      <c r="BO160" s="1" t="s">
        <v>135</v>
      </c>
      <c r="BP160" s="1" t="s">
        <v>173</v>
      </c>
      <c r="BQ160" s="1">
        <v>2011</v>
      </c>
      <c r="BR160" s="1">
        <v>2011</v>
      </c>
      <c r="BT160" s="1" t="s">
        <v>391</v>
      </c>
      <c r="BW160" s="1">
        <v>1</v>
      </c>
      <c r="BX160" s="1">
        <v>0</v>
      </c>
      <c r="BY160" s="1">
        <v>100</v>
      </c>
      <c r="BZ160" s="1" t="s">
        <v>175</v>
      </c>
      <c r="CA160" s="1">
        <v>40772</v>
      </c>
      <c r="CB160" s="1" t="s">
        <v>139</v>
      </c>
      <c r="CC160" s="1">
        <v>2019</v>
      </c>
      <c r="CD160" s="1">
        <v>0</v>
      </c>
      <c r="CE160" s="1">
        <v>0</v>
      </c>
      <c r="CF160" s="1">
        <v>0</v>
      </c>
      <c r="CG160" s="1">
        <v>0</v>
      </c>
      <c r="CH160" s="1">
        <v>0</v>
      </c>
      <c r="CI160" s="1">
        <v>0</v>
      </c>
      <c r="CJ160" s="1">
        <v>0</v>
      </c>
      <c r="CK160" s="1">
        <v>0</v>
      </c>
      <c r="CL160" s="1">
        <v>0</v>
      </c>
      <c r="CM160" s="1">
        <v>0</v>
      </c>
      <c r="CN160" s="1">
        <v>0</v>
      </c>
      <c r="CO160" s="1">
        <v>2018</v>
      </c>
      <c r="CP160" s="5">
        <v>0</v>
      </c>
      <c r="CQ160" s="5">
        <v>853142</v>
      </c>
      <c r="CR160" s="5">
        <v>0</v>
      </c>
      <c r="CS160" s="5">
        <v>906858</v>
      </c>
      <c r="CT160" s="5">
        <v>0</v>
      </c>
      <c r="CU160" s="5">
        <v>0</v>
      </c>
      <c r="CV160" s="5">
        <v>1760000</v>
      </c>
      <c r="CW160" s="5">
        <v>0</v>
      </c>
      <c r="CX160" s="5">
        <v>1760000</v>
      </c>
      <c r="CY160" s="5">
        <v>0</v>
      </c>
      <c r="CZ160" s="5">
        <v>1760000</v>
      </c>
      <c r="DA160" s="1">
        <v>0</v>
      </c>
      <c r="DB160" s="1">
        <v>0</v>
      </c>
      <c r="DE160" s="1">
        <v>0</v>
      </c>
      <c r="DF160" s="3">
        <v>8.7589799683699995E-2</v>
      </c>
      <c r="DG160" s="4">
        <f t="shared" si="24"/>
        <v>9.256028261007776E-2</v>
      </c>
      <c r="DH160" s="5">
        <f t="shared" si="25"/>
        <v>21.999993692509346</v>
      </c>
      <c r="DI160" s="6">
        <f t="shared" si="26"/>
        <v>83939.032767209894</v>
      </c>
      <c r="DJ160" s="6">
        <f>IF(ISNUMBER(MATCH(B160,'Green Overlap'!A:A,0)),MAX(12,DH160*1.35),MAX(DH160*1.35,3.5))</f>
        <v>29.699991484887619</v>
      </c>
      <c r="DK160" s="7">
        <f t="shared" si="27"/>
        <v>113317.69423573338</v>
      </c>
      <c r="DL160">
        <f>COUNTIF('Impacted Properties'!A:A,Red_A_Coit_to_US_75!B160)</f>
        <v>1</v>
      </c>
      <c r="DM160" s="7">
        <f t="shared" si="23"/>
        <v>67000</v>
      </c>
      <c r="DN160" s="7">
        <f t="shared" si="22"/>
        <v>0</v>
      </c>
    </row>
    <row r="161" spans="1:118" ht="28.8" x14ac:dyDescent="0.3">
      <c r="A161" s="1">
        <v>304361</v>
      </c>
      <c r="B161" s="1">
        <v>2777195</v>
      </c>
      <c r="C161" s="1" t="s">
        <v>1727</v>
      </c>
      <c r="D161" s="1" t="s">
        <v>724</v>
      </c>
      <c r="H161" s="1">
        <v>112340.42877300001</v>
      </c>
      <c r="I161" s="1">
        <v>1284.3499666499999</v>
      </c>
      <c r="J161" s="1">
        <v>112340.427734</v>
      </c>
      <c r="K161" s="1">
        <v>1284.3499666499999</v>
      </c>
      <c r="P161" s="1" t="s">
        <v>1728</v>
      </c>
      <c r="Q161" s="1">
        <v>2777195</v>
      </c>
      <c r="R161" s="1" t="s">
        <v>1727</v>
      </c>
      <c r="S161" s="1" t="s">
        <v>1729</v>
      </c>
      <c r="T161" s="1" t="s">
        <v>113</v>
      </c>
      <c r="U161" s="1">
        <v>100</v>
      </c>
      <c r="V161" s="1" t="s">
        <v>1730</v>
      </c>
      <c r="W161" s="1" t="s">
        <v>1731</v>
      </c>
      <c r="X161" s="1" t="s">
        <v>1732</v>
      </c>
      <c r="Y161" s="1" t="s">
        <v>1733</v>
      </c>
      <c r="Z161" s="1" t="s">
        <v>1518</v>
      </c>
      <c r="AA161" s="1" t="s">
        <v>116</v>
      </c>
      <c r="AB161" s="1" t="s">
        <v>1734</v>
      </c>
      <c r="AC161" s="1" t="s">
        <v>118</v>
      </c>
      <c r="AD161" s="1" t="s">
        <v>730</v>
      </c>
      <c r="AE161" s="1" t="s">
        <v>1735</v>
      </c>
      <c r="AF161" s="1" t="s">
        <v>732</v>
      </c>
      <c r="AG161" s="1" t="s">
        <v>733</v>
      </c>
      <c r="AH161" s="1" t="s">
        <v>1427</v>
      </c>
      <c r="AI161" s="1" t="s">
        <v>1736</v>
      </c>
      <c r="AJ161" s="1" t="s">
        <v>839</v>
      </c>
      <c r="AL161" s="1">
        <v>0</v>
      </c>
      <c r="AM161" s="1">
        <v>0</v>
      </c>
      <c r="AN161" s="1" t="s">
        <v>1737</v>
      </c>
      <c r="AO161" s="1" t="s">
        <v>265</v>
      </c>
      <c r="AP161" s="1" t="s">
        <v>248</v>
      </c>
      <c r="AQ161" s="1" t="s">
        <v>249</v>
      </c>
      <c r="AR161" s="1" t="s">
        <v>115</v>
      </c>
      <c r="AS161" s="1" t="s">
        <v>116</v>
      </c>
      <c r="AT161" s="1" t="s">
        <v>127</v>
      </c>
      <c r="AU161" s="2" t="s">
        <v>1738</v>
      </c>
      <c r="AV161" s="1" t="s">
        <v>208</v>
      </c>
      <c r="AW161" s="1" t="s">
        <v>129</v>
      </c>
      <c r="AZ161" s="1" t="s">
        <v>209</v>
      </c>
      <c r="BA161" s="1" t="s">
        <v>1739</v>
      </c>
      <c r="BB161" s="1" t="s">
        <v>1740</v>
      </c>
      <c r="BC161" s="1" t="s">
        <v>1741</v>
      </c>
      <c r="BD161" s="1">
        <v>43166</v>
      </c>
      <c r="BE161" s="1" t="s">
        <v>372</v>
      </c>
      <c r="BF161" s="1">
        <v>2.5659999999999998</v>
      </c>
      <c r="BG161" s="1">
        <v>0</v>
      </c>
      <c r="BH161" s="1">
        <v>111774.96</v>
      </c>
      <c r="BI161" s="1">
        <v>111774.96</v>
      </c>
      <c r="BJ161" s="1">
        <v>38735</v>
      </c>
      <c r="BL161" s="1" t="s">
        <v>1742</v>
      </c>
      <c r="BM161" s="1" t="s">
        <v>1743</v>
      </c>
      <c r="BN161" s="1" t="s">
        <v>1744</v>
      </c>
      <c r="BO161" s="1" t="s">
        <v>135</v>
      </c>
      <c r="BP161" s="1" t="s">
        <v>173</v>
      </c>
      <c r="BQ161" s="1">
        <v>2016</v>
      </c>
      <c r="BR161" s="1">
        <v>2016</v>
      </c>
      <c r="BT161" s="1" t="s">
        <v>1742</v>
      </c>
      <c r="BW161" s="1">
        <v>1</v>
      </c>
      <c r="BX161" s="1">
        <v>0</v>
      </c>
      <c r="BY161" s="1">
        <v>100</v>
      </c>
      <c r="BZ161" s="1" t="s">
        <v>175</v>
      </c>
      <c r="CA161" s="1">
        <v>43216</v>
      </c>
      <c r="CB161" s="1" t="s">
        <v>139</v>
      </c>
      <c r="CC161" s="1">
        <v>2019</v>
      </c>
      <c r="CD161" s="1">
        <v>0</v>
      </c>
      <c r="CE161" s="1">
        <v>0</v>
      </c>
      <c r="CF161" s="1">
        <v>0</v>
      </c>
      <c r="CG161" s="1">
        <v>0</v>
      </c>
      <c r="CH161" s="1">
        <v>0</v>
      </c>
      <c r="CI161" s="1">
        <v>0</v>
      </c>
      <c r="CJ161" s="1">
        <v>0</v>
      </c>
      <c r="CK161" s="1">
        <v>0</v>
      </c>
      <c r="CL161" s="1">
        <v>0</v>
      </c>
      <c r="CM161" s="1">
        <v>0</v>
      </c>
      <c r="CN161" s="1">
        <v>0</v>
      </c>
      <c r="CO161" s="1">
        <v>2019</v>
      </c>
      <c r="CP161" s="5">
        <v>0</v>
      </c>
      <c r="CQ161" s="5">
        <v>12702751</v>
      </c>
      <c r="CR161" s="5">
        <v>0</v>
      </c>
      <c r="CS161" s="5">
        <v>2011949</v>
      </c>
      <c r="CT161" s="5">
        <v>0</v>
      </c>
      <c r="CU161" s="5">
        <v>0</v>
      </c>
      <c r="CV161" s="5">
        <v>14714700</v>
      </c>
      <c r="CW161" s="5">
        <v>0</v>
      </c>
      <c r="CX161" s="5">
        <v>14714700</v>
      </c>
      <c r="CY161" s="5">
        <v>0</v>
      </c>
      <c r="CZ161" s="5">
        <v>14714700</v>
      </c>
      <c r="DA161" s="1">
        <v>0</v>
      </c>
      <c r="DB161" s="1">
        <v>0</v>
      </c>
      <c r="DE161" s="1">
        <v>0</v>
      </c>
      <c r="DF161" s="3">
        <v>0.42311999737</v>
      </c>
      <c r="DG161" s="4">
        <f t="shared" si="24"/>
        <v>0.16489477683943882</v>
      </c>
      <c r="DH161" s="5">
        <f t="shared" si="25"/>
        <v>17.999997494966671</v>
      </c>
      <c r="DI161" s="6">
        <f t="shared" si="26"/>
        <v>331759.88136733207</v>
      </c>
      <c r="DJ161" s="6">
        <f>IF(ISNUMBER(MATCH(B161,'Green Overlap'!A:A,0)),MAX(12,DH161*1.35),MAX(DH161*1.35,3.5))</f>
        <v>24.299996618205007</v>
      </c>
      <c r="DK161" s="7">
        <f t="shared" si="27"/>
        <v>447875.83984589833</v>
      </c>
      <c r="DL161">
        <f>COUNTIF('Impacted Properties'!A:A,Red_A_Coit_to_US_75!B161)</f>
        <v>1</v>
      </c>
      <c r="DM161" s="7">
        <f t="shared" si="23"/>
        <v>67000</v>
      </c>
      <c r="DN161" s="7">
        <f t="shared" si="22"/>
        <v>0</v>
      </c>
    </row>
    <row r="162" spans="1:118" ht="28.8" x14ac:dyDescent="0.3">
      <c r="A162" s="1">
        <v>319497</v>
      </c>
      <c r="B162" s="1">
        <v>965931</v>
      </c>
      <c r="C162" s="1" t="s">
        <v>1745</v>
      </c>
      <c r="H162" s="1">
        <v>39998.714234200001</v>
      </c>
      <c r="I162" s="1">
        <v>1122.9199505199999</v>
      </c>
      <c r="J162" s="1">
        <v>39998.7148438</v>
      </c>
      <c r="K162" s="1">
        <v>1122.9199505199999</v>
      </c>
      <c r="N162" s="1" t="s">
        <v>302</v>
      </c>
      <c r="O162" s="1">
        <v>43343</v>
      </c>
      <c r="P162" s="1" t="s">
        <v>1746</v>
      </c>
      <c r="Q162" s="1">
        <v>965931</v>
      </c>
      <c r="R162" s="1" t="s">
        <v>1745</v>
      </c>
      <c r="S162" s="1" t="s">
        <v>274</v>
      </c>
      <c r="T162" s="1" t="s">
        <v>113</v>
      </c>
      <c r="U162" s="1">
        <v>100</v>
      </c>
      <c r="W162" s="1" t="s">
        <v>275</v>
      </c>
      <c r="X162" s="1" t="s">
        <v>276</v>
      </c>
      <c r="Z162" s="1" t="s">
        <v>277</v>
      </c>
      <c r="AA162" s="1" t="s">
        <v>116</v>
      </c>
      <c r="AB162" s="1" t="s">
        <v>278</v>
      </c>
      <c r="AC162" s="1" t="s">
        <v>118</v>
      </c>
      <c r="AD162" s="1" t="s">
        <v>279</v>
      </c>
      <c r="AE162" s="1" t="s">
        <v>280</v>
      </c>
      <c r="AF162" s="1" t="s">
        <v>281</v>
      </c>
      <c r="AH162" s="1" t="s">
        <v>137</v>
      </c>
      <c r="AI162" s="1" t="s">
        <v>1747</v>
      </c>
      <c r="AL162" s="1">
        <v>0</v>
      </c>
      <c r="AM162" s="1">
        <v>0</v>
      </c>
      <c r="AN162" s="1" t="s">
        <v>1748</v>
      </c>
      <c r="AO162" s="1" t="s">
        <v>265</v>
      </c>
      <c r="AP162" s="1" t="s">
        <v>248</v>
      </c>
      <c r="AQ162" s="1" t="s">
        <v>249</v>
      </c>
      <c r="AR162" s="1" t="s">
        <v>115</v>
      </c>
      <c r="AS162" s="1" t="s">
        <v>116</v>
      </c>
      <c r="AT162" s="1" t="s">
        <v>127</v>
      </c>
      <c r="AU162" s="2" t="s">
        <v>1749</v>
      </c>
      <c r="AV162" s="1" t="s">
        <v>208</v>
      </c>
      <c r="AW162" s="1" t="s">
        <v>129</v>
      </c>
      <c r="AZ162" s="1" t="s">
        <v>209</v>
      </c>
      <c r="BC162" s="1" t="s">
        <v>284</v>
      </c>
      <c r="BD162" s="1">
        <v>34690</v>
      </c>
      <c r="BE162" s="1" t="s">
        <v>285</v>
      </c>
      <c r="BF162" s="1">
        <v>0</v>
      </c>
      <c r="BG162" s="1">
        <v>0</v>
      </c>
      <c r="BH162" s="1">
        <v>40685</v>
      </c>
      <c r="BI162" s="1">
        <v>40685</v>
      </c>
      <c r="BJ162" s="1">
        <v>0</v>
      </c>
      <c r="BK162" s="1" t="s">
        <v>279</v>
      </c>
      <c r="BL162" s="1" t="s">
        <v>214</v>
      </c>
      <c r="BO162" s="1" t="s">
        <v>135</v>
      </c>
      <c r="BP162" s="1" t="s">
        <v>113</v>
      </c>
      <c r="BQ162" s="1">
        <v>0</v>
      </c>
      <c r="BR162" s="1">
        <v>0</v>
      </c>
      <c r="BT162" s="1" t="s">
        <v>136</v>
      </c>
      <c r="BW162" s="1">
        <v>0</v>
      </c>
      <c r="BX162" s="1">
        <v>0</v>
      </c>
      <c r="BY162" s="1">
        <v>0</v>
      </c>
      <c r="BZ162" s="1" t="s">
        <v>175</v>
      </c>
      <c r="CB162" s="1" t="s">
        <v>139</v>
      </c>
      <c r="CC162" s="1">
        <v>2019</v>
      </c>
      <c r="CD162" s="1">
        <v>0</v>
      </c>
      <c r="CE162" s="1">
        <v>0</v>
      </c>
      <c r="CF162" s="1">
        <v>0</v>
      </c>
      <c r="CG162" s="1">
        <v>0</v>
      </c>
      <c r="CH162" s="1">
        <v>0</v>
      </c>
      <c r="CI162" s="1">
        <v>0</v>
      </c>
      <c r="CJ162" s="1">
        <v>0</v>
      </c>
      <c r="CK162" s="1">
        <v>0</v>
      </c>
      <c r="CL162" s="1">
        <v>0</v>
      </c>
      <c r="CM162" s="1">
        <v>0</v>
      </c>
      <c r="CN162" s="1">
        <v>0</v>
      </c>
      <c r="CO162" s="1">
        <v>2018</v>
      </c>
      <c r="CP162" s="5">
        <v>0</v>
      </c>
      <c r="CQ162" s="5">
        <v>0</v>
      </c>
      <c r="CR162" s="5">
        <v>0</v>
      </c>
      <c r="CS162" s="5">
        <v>0</v>
      </c>
      <c r="CT162" s="5">
        <v>104</v>
      </c>
      <c r="CU162" s="5">
        <v>488220</v>
      </c>
      <c r="CV162" s="5">
        <v>488220</v>
      </c>
      <c r="CW162" s="5">
        <v>488116</v>
      </c>
      <c r="CX162" s="5">
        <v>104</v>
      </c>
      <c r="CY162" s="5">
        <v>0</v>
      </c>
      <c r="CZ162" s="5">
        <v>104</v>
      </c>
      <c r="DA162" s="1">
        <v>0</v>
      </c>
      <c r="DB162" s="1">
        <v>0</v>
      </c>
      <c r="DE162" s="1">
        <v>0</v>
      </c>
      <c r="DF162" s="3">
        <v>0.33875790563000002</v>
      </c>
      <c r="DG162" s="4">
        <f t="shared" si="24"/>
        <v>0.36269618702821194</v>
      </c>
      <c r="DH162" s="5">
        <f t="shared" si="25"/>
        <v>12</v>
      </c>
      <c r="DI162" s="6">
        <f t="shared" si="26"/>
        <v>177075.53243091362</v>
      </c>
      <c r="DJ162" s="6">
        <f>IF(ISNUMBER(MATCH(B162,'Green Overlap'!A:A,0)),MAX(12,DH162*1.35),MAX(DH162*1.35,3.5))</f>
        <v>16.200000000000003</v>
      </c>
      <c r="DK162" s="7">
        <f t="shared" si="27"/>
        <v>239051.96878173342</v>
      </c>
      <c r="DL162">
        <f>COUNTIF('Impacted Properties'!A:A,Red_A_Coit_to_US_75!B162)</f>
        <v>0</v>
      </c>
      <c r="DM162" s="7">
        <f t="shared" si="23"/>
        <v>67000</v>
      </c>
      <c r="DN162" s="7">
        <f t="shared" ref="DN162:DN177" si="28">ROUNDUP(IF(DL162=0,DK162+DM162,0),-2)</f>
        <v>306100</v>
      </c>
    </row>
    <row r="163" spans="1:118" x14ac:dyDescent="0.3">
      <c r="A163" s="1">
        <v>321705</v>
      </c>
      <c r="B163" s="1">
        <v>965940</v>
      </c>
      <c r="C163" s="1" t="s">
        <v>1750</v>
      </c>
      <c r="H163" s="1">
        <v>41734.531703000001</v>
      </c>
      <c r="I163" s="1">
        <v>1133.4207817500001</v>
      </c>
      <c r="J163" s="1">
        <v>41734.5332031</v>
      </c>
      <c r="K163" s="1">
        <v>1133.4207817500001</v>
      </c>
      <c r="N163" s="1" t="s">
        <v>302</v>
      </c>
      <c r="O163" s="1">
        <v>43343</v>
      </c>
      <c r="P163" s="1" t="s">
        <v>1751</v>
      </c>
      <c r="Q163" s="1">
        <v>965940</v>
      </c>
      <c r="R163" s="1" t="s">
        <v>1750</v>
      </c>
      <c r="S163" s="1" t="s">
        <v>274</v>
      </c>
      <c r="T163" s="1" t="s">
        <v>113</v>
      </c>
      <c r="U163" s="1">
        <v>100</v>
      </c>
      <c r="W163" s="1" t="s">
        <v>275</v>
      </c>
      <c r="X163" s="1" t="s">
        <v>276</v>
      </c>
      <c r="Z163" s="1" t="s">
        <v>277</v>
      </c>
      <c r="AA163" s="1" t="s">
        <v>116</v>
      </c>
      <c r="AB163" s="1" t="s">
        <v>278</v>
      </c>
      <c r="AC163" s="1" t="s">
        <v>118</v>
      </c>
      <c r="AD163" s="1" t="s">
        <v>279</v>
      </c>
      <c r="AE163" s="1" t="s">
        <v>280</v>
      </c>
      <c r="AF163" s="1" t="s">
        <v>281</v>
      </c>
      <c r="AH163" s="1" t="s">
        <v>1752</v>
      </c>
      <c r="AI163" s="1" t="s">
        <v>1753</v>
      </c>
      <c r="AL163" s="1">
        <v>0</v>
      </c>
      <c r="AM163" s="1">
        <v>0</v>
      </c>
      <c r="AV163" s="1" t="s">
        <v>208</v>
      </c>
      <c r="AW163" s="1" t="s">
        <v>129</v>
      </c>
      <c r="AZ163" s="1" t="s">
        <v>209</v>
      </c>
      <c r="BC163" s="1" t="s">
        <v>284</v>
      </c>
      <c r="BD163" s="1">
        <v>34690</v>
      </c>
      <c r="BE163" s="1" t="s">
        <v>285</v>
      </c>
      <c r="BF163" s="1">
        <v>0</v>
      </c>
      <c r="BG163" s="1">
        <v>0</v>
      </c>
      <c r="BH163" s="1">
        <v>37592</v>
      </c>
      <c r="BI163" s="1">
        <v>37592</v>
      </c>
      <c r="BJ163" s="1">
        <v>0</v>
      </c>
      <c r="BK163" s="1" t="s">
        <v>279</v>
      </c>
      <c r="BL163" s="1" t="s">
        <v>214</v>
      </c>
      <c r="BO163" s="1" t="s">
        <v>135</v>
      </c>
      <c r="BP163" s="1" t="s">
        <v>113</v>
      </c>
      <c r="BQ163" s="1">
        <v>0</v>
      </c>
      <c r="BR163" s="1">
        <v>0</v>
      </c>
      <c r="BT163" s="1" t="s">
        <v>136</v>
      </c>
      <c r="BW163" s="1">
        <v>0</v>
      </c>
      <c r="BX163" s="1">
        <v>0</v>
      </c>
      <c r="BY163" s="1">
        <v>0</v>
      </c>
      <c r="BZ163" s="1" t="s">
        <v>175</v>
      </c>
      <c r="CB163" s="1" t="s">
        <v>139</v>
      </c>
      <c r="CC163" s="1">
        <v>2019</v>
      </c>
      <c r="CD163" s="1">
        <v>0</v>
      </c>
      <c r="CE163" s="1">
        <v>0</v>
      </c>
      <c r="CF163" s="1">
        <v>0</v>
      </c>
      <c r="CG163" s="1">
        <v>0</v>
      </c>
      <c r="CH163" s="1">
        <v>0</v>
      </c>
      <c r="CI163" s="1">
        <v>0</v>
      </c>
      <c r="CJ163" s="1">
        <v>0</v>
      </c>
      <c r="CK163" s="1">
        <v>0</v>
      </c>
      <c r="CL163" s="1">
        <v>0</v>
      </c>
      <c r="CM163" s="1">
        <v>0</v>
      </c>
      <c r="CN163" s="1">
        <v>0</v>
      </c>
      <c r="CO163" s="1">
        <v>2018</v>
      </c>
      <c r="CP163" s="5">
        <v>0</v>
      </c>
      <c r="CQ163" s="5">
        <v>0</v>
      </c>
      <c r="CR163" s="5">
        <v>0</v>
      </c>
      <c r="CS163" s="5">
        <v>0</v>
      </c>
      <c r="CT163" s="5">
        <v>96</v>
      </c>
      <c r="CU163" s="5">
        <v>451104</v>
      </c>
      <c r="CV163" s="5">
        <v>451104</v>
      </c>
      <c r="CW163" s="5">
        <v>451008</v>
      </c>
      <c r="CX163" s="5">
        <v>96</v>
      </c>
      <c r="CY163" s="5">
        <v>0</v>
      </c>
      <c r="CZ163" s="5">
        <v>96</v>
      </c>
      <c r="DA163" s="1">
        <v>0</v>
      </c>
      <c r="DB163" s="1">
        <v>0</v>
      </c>
      <c r="DE163" s="1">
        <v>0</v>
      </c>
      <c r="DF163" s="3">
        <v>0.23599433430299999</v>
      </c>
      <c r="DG163" s="4">
        <f t="shared" si="24"/>
        <v>0.27346012987440627</v>
      </c>
      <c r="DH163" s="5">
        <f t="shared" si="25"/>
        <v>12</v>
      </c>
      <c r="DI163" s="6">
        <f t="shared" si="26"/>
        <v>123358.95842686416</v>
      </c>
      <c r="DJ163" s="6">
        <f>IF(ISNUMBER(MATCH(B163,'Green Overlap'!A:A,0)),MAX(12,DH163*1.35),MAX(DH163*1.35,3.5))</f>
        <v>16.200000000000003</v>
      </c>
      <c r="DK163" s="7">
        <f t="shared" si="27"/>
        <v>166534.59387626662</v>
      </c>
      <c r="DL163">
        <f>COUNTIF('Impacted Properties'!A:A,Red_A_Coit_to_US_75!B163)</f>
        <v>0</v>
      </c>
      <c r="DM163" s="7">
        <f t="shared" si="23"/>
        <v>67000</v>
      </c>
      <c r="DN163" s="7">
        <f t="shared" si="28"/>
        <v>233600</v>
      </c>
    </row>
    <row r="164" spans="1:118" ht="28.8" x14ac:dyDescent="0.3">
      <c r="A164" s="1">
        <v>309523</v>
      </c>
      <c r="B164" s="1">
        <v>1587713</v>
      </c>
      <c r="C164" s="1" t="s">
        <v>1754</v>
      </c>
      <c r="H164" s="1">
        <v>47419.421341300003</v>
      </c>
      <c r="I164" s="1">
        <v>932.22210457000006</v>
      </c>
      <c r="J164" s="1">
        <v>47419.4199219</v>
      </c>
      <c r="K164" s="1">
        <v>932.22211574999994</v>
      </c>
      <c r="P164" s="1" t="s">
        <v>1755</v>
      </c>
      <c r="Q164" s="1">
        <v>1587713</v>
      </c>
      <c r="R164" s="1" t="s">
        <v>1754</v>
      </c>
      <c r="S164" s="1" t="s">
        <v>1756</v>
      </c>
      <c r="T164" s="1" t="s">
        <v>113</v>
      </c>
      <c r="U164" s="1">
        <v>100</v>
      </c>
      <c r="X164" s="1" t="s">
        <v>1757</v>
      </c>
      <c r="Z164" s="1" t="s">
        <v>115</v>
      </c>
      <c r="AA164" s="1" t="s">
        <v>116</v>
      </c>
      <c r="AB164" s="1" t="s">
        <v>1758</v>
      </c>
      <c r="AC164" s="1" t="s">
        <v>118</v>
      </c>
      <c r="AD164" s="1" t="s">
        <v>318</v>
      </c>
      <c r="AE164" s="1" t="s">
        <v>319</v>
      </c>
      <c r="AF164" s="1" t="s">
        <v>320</v>
      </c>
      <c r="AG164" s="1" t="s">
        <v>242</v>
      </c>
      <c r="AH164" s="1" t="s">
        <v>394</v>
      </c>
      <c r="AI164" s="1" t="s">
        <v>1759</v>
      </c>
      <c r="AL164" s="1">
        <v>0</v>
      </c>
      <c r="AM164" s="1">
        <v>0</v>
      </c>
      <c r="AN164" s="1" t="s">
        <v>1760</v>
      </c>
      <c r="AO164" s="1" t="s">
        <v>175</v>
      </c>
      <c r="AP164" s="1" t="s">
        <v>324</v>
      </c>
      <c r="AQ164" s="1" t="s">
        <v>325</v>
      </c>
      <c r="AR164" s="1" t="s">
        <v>115</v>
      </c>
      <c r="AS164" s="1" t="s">
        <v>116</v>
      </c>
      <c r="AT164" s="1" t="s">
        <v>127</v>
      </c>
      <c r="AU164" s="2" t="s">
        <v>1761</v>
      </c>
      <c r="AV164" s="1" t="s">
        <v>327</v>
      </c>
      <c r="AW164" s="1" t="s">
        <v>129</v>
      </c>
      <c r="AY164" s="1" t="s">
        <v>130</v>
      </c>
      <c r="AZ164" s="1" t="s">
        <v>328</v>
      </c>
      <c r="BC164" s="1" t="s">
        <v>1762</v>
      </c>
      <c r="BD164" s="1">
        <v>38545</v>
      </c>
      <c r="BE164" s="1" t="s">
        <v>389</v>
      </c>
      <c r="BF164" s="1">
        <v>0</v>
      </c>
      <c r="BG164" s="1">
        <v>0</v>
      </c>
      <c r="BH164" s="1">
        <v>42898</v>
      </c>
      <c r="BI164" s="1">
        <v>42897.89</v>
      </c>
      <c r="BJ164" s="1">
        <v>2901</v>
      </c>
      <c r="BK164" s="1" t="s">
        <v>330</v>
      </c>
      <c r="BL164" s="1" t="s">
        <v>174</v>
      </c>
      <c r="BM164" s="1" t="s">
        <v>331</v>
      </c>
      <c r="BO164" s="1" t="s">
        <v>135</v>
      </c>
      <c r="BP164" s="1" t="s">
        <v>113</v>
      </c>
      <c r="BQ164" s="1">
        <v>2006</v>
      </c>
      <c r="BR164" s="1">
        <v>2006</v>
      </c>
      <c r="BT164" s="1" t="s">
        <v>174</v>
      </c>
      <c r="BU164" s="1" t="s">
        <v>156</v>
      </c>
      <c r="BV164" s="1" t="s">
        <v>137</v>
      </c>
      <c r="BW164" s="1">
        <v>2</v>
      </c>
      <c r="BX164" s="1">
        <v>0</v>
      </c>
      <c r="BY164" s="1">
        <v>100</v>
      </c>
      <c r="BZ164" s="1" t="s">
        <v>175</v>
      </c>
      <c r="CA164" s="1">
        <v>30317</v>
      </c>
      <c r="CB164" s="1" t="s">
        <v>139</v>
      </c>
      <c r="CC164" s="1">
        <v>2019</v>
      </c>
      <c r="CD164" s="1">
        <v>0</v>
      </c>
      <c r="CE164" s="1">
        <v>0</v>
      </c>
      <c r="CF164" s="1">
        <v>0</v>
      </c>
      <c r="CG164" s="1">
        <v>0</v>
      </c>
      <c r="CH164" s="1">
        <v>0</v>
      </c>
      <c r="CI164" s="1">
        <v>0</v>
      </c>
      <c r="CJ164" s="1">
        <v>0</v>
      </c>
      <c r="CK164" s="1">
        <v>0</v>
      </c>
      <c r="CL164" s="1">
        <v>0</v>
      </c>
      <c r="CM164" s="1">
        <v>0</v>
      </c>
      <c r="CN164" s="1">
        <v>0</v>
      </c>
      <c r="CO164" s="1">
        <v>2018</v>
      </c>
      <c r="CP164" s="5">
        <v>339668</v>
      </c>
      <c r="CQ164" s="5">
        <v>0</v>
      </c>
      <c r="CR164" s="5">
        <v>132948</v>
      </c>
      <c r="CS164" s="5">
        <v>0</v>
      </c>
      <c r="CT164" s="5">
        <v>0</v>
      </c>
      <c r="CU164" s="5">
        <v>0</v>
      </c>
      <c r="CV164" s="5">
        <v>472616</v>
      </c>
      <c r="CW164" s="5">
        <v>0</v>
      </c>
      <c r="CX164" s="5">
        <v>472616</v>
      </c>
      <c r="CY164" s="5">
        <v>23355</v>
      </c>
      <c r="CZ164" s="5">
        <v>449261</v>
      </c>
      <c r="DA164" s="1">
        <v>0</v>
      </c>
      <c r="DB164" s="1">
        <v>0</v>
      </c>
      <c r="DE164" s="1">
        <v>0</v>
      </c>
      <c r="DF164" s="3">
        <v>7.0638673439400002E-2</v>
      </c>
      <c r="DG164" s="4">
        <f t="shared" si="24"/>
        <v>7.1728950188931523E-2</v>
      </c>
      <c r="DH164" s="5">
        <f t="shared" si="25"/>
        <v>3.0991734092282859</v>
      </c>
      <c r="DI164" s="6">
        <f t="shared" si="26"/>
        <v>9536.2204697180678</v>
      </c>
      <c r="DJ164" s="6">
        <f>IF(ISNUMBER(MATCH(B164,'Green Overlap'!A:A,0)),MAX(12,DH164*1.35),MAX(DH164*1.35,3.5))</f>
        <v>12</v>
      </c>
      <c r="DK164" s="7">
        <f t="shared" si="27"/>
        <v>36924.24738024317</v>
      </c>
      <c r="DL164">
        <f>COUNTIF('Impacted Properties'!A:A,Red_A_Coit_to_US_75!B164)</f>
        <v>1</v>
      </c>
      <c r="DM164" s="7">
        <f t="shared" si="23"/>
        <v>11000</v>
      </c>
      <c r="DN164" s="7">
        <f t="shared" si="28"/>
        <v>0</v>
      </c>
    </row>
    <row r="165" spans="1:118" ht="28.8" x14ac:dyDescent="0.3">
      <c r="A165" s="1">
        <v>312343</v>
      </c>
      <c r="B165" s="1">
        <v>2084403</v>
      </c>
      <c r="C165" s="1" t="s">
        <v>1763</v>
      </c>
      <c r="H165" s="1">
        <v>58038.137676999999</v>
      </c>
      <c r="I165" s="1">
        <v>999.97274635999997</v>
      </c>
      <c r="J165" s="1">
        <v>58038.1328125</v>
      </c>
      <c r="K165" s="1">
        <v>999.97274635999997</v>
      </c>
      <c r="P165" s="1" t="s">
        <v>1764</v>
      </c>
      <c r="Q165" s="1">
        <v>2084403</v>
      </c>
      <c r="R165" s="1" t="s">
        <v>1763</v>
      </c>
      <c r="S165" s="1" t="s">
        <v>1765</v>
      </c>
      <c r="T165" s="1" t="s">
        <v>113</v>
      </c>
      <c r="U165" s="1">
        <v>100</v>
      </c>
      <c r="V165" s="1" t="s">
        <v>1766</v>
      </c>
      <c r="X165" s="1" t="s">
        <v>1767</v>
      </c>
      <c r="Z165" s="1" t="s">
        <v>1152</v>
      </c>
      <c r="AA165" s="1" t="s">
        <v>116</v>
      </c>
      <c r="AB165" s="1" t="s">
        <v>1768</v>
      </c>
      <c r="AC165" s="1" t="s">
        <v>118</v>
      </c>
      <c r="AD165" s="1" t="s">
        <v>1574</v>
      </c>
      <c r="AE165" s="1" t="s">
        <v>1769</v>
      </c>
      <c r="AF165" s="1" t="s">
        <v>1575</v>
      </c>
      <c r="AH165" s="1" t="s">
        <v>282</v>
      </c>
      <c r="AI165" s="1" t="s">
        <v>1770</v>
      </c>
      <c r="AL165" s="1">
        <v>0</v>
      </c>
      <c r="AM165" s="1">
        <v>0</v>
      </c>
      <c r="AN165" s="1" t="s">
        <v>1771</v>
      </c>
      <c r="AO165" s="1" t="s">
        <v>265</v>
      </c>
      <c r="AP165" s="1" t="s">
        <v>248</v>
      </c>
      <c r="AQ165" s="1" t="s">
        <v>249</v>
      </c>
      <c r="AR165" s="1" t="s">
        <v>115</v>
      </c>
      <c r="AS165" s="1" t="s">
        <v>116</v>
      </c>
      <c r="AT165" s="1" t="s">
        <v>127</v>
      </c>
      <c r="AU165" s="2" t="s">
        <v>1772</v>
      </c>
      <c r="AW165" s="1" t="s">
        <v>129</v>
      </c>
      <c r="AZ165" s="1" t="s">
        <v>131</v>
      </c>
      <c r="BC165" s="1" t="s">
        <v>1773</v>
      </c>
      <c r="BD165" s="1">
        <v>41684</v>
      </c>
      <c r="BE165" s="1" t="s">
        <v>255</v>
      </c>
      <c r="BF165" s="1">
        <v>0</v>
      </c>
      <c r="BG165" s="1">
        <v>0</v>
      </c>
      <c r="BH165" s="1">
        <v>57499</v>
      </c>
      <c r="BI165" s="1">
        <v>57499</v>
      </c>
      <c r="BJ165" s="1">
        <v>13936</v>
      </c>
      <c r="BK165" s="1" t="s">
        <v>1460</v>
      </c>
      <c r="BL165" s="1" t="s">
        <v>391</v>
      </c>
      <c r="BM165" s="1" t="s">
        <v>1461</v>
      </c>
      <c r="BN165" s="1" t="s">
        <v>1460</v>
      </c>
      <c r="BO165" s="1" t="s">
        <v>135</v>
      </c>
      <c r="BP165" s="1" t="s">
        <v>173</v>
      </c>
      <c r="BQ165" s="1">
        <v>2000</v>
      </c>
      <c r="BR165" s="1">
        <v>2000</v>
      </c>
      <c r="BT165" s="1" t="s">
        <v>391</v>
      </c>
      <c r="BW165" s="1">
        <v>1</v>
      </c>
      <c r="BX165" s="1">
        <v>0</v>
      </c>
      <c r="BY165" s="1">
        <v>100</v>
      </c>
      <c r="BZ165" s="1" t="s">
        <v>175</v>
      </c>
      <c r="CA165" s="1">
        <v>36405</v>
      </c>
      <c r="CB165" s="1" t="s">
        <v>139</v>
      </c>
      <c r="CC165" s="1">
        <v>2019</v>
      </c>
      <c r="CD165" s="1">
        <v>0</v>
      </c>
      <c r="CE165" s="1">
        <v>0</v>
      </c>
      <c r="CF165" s="1">
        <v>0</v>
      </c>
      <c r="CG165" s="1">
        <v>0</v>
      </c>
      <c r="CH165" s="1">
        <v>0</v>
      </c>
      <c r="CI165" s="1">
        <v>0</v>
      </c>
      <c r="CJ165" s="1">
        <v>0</v>
      </c>
      <c r="CK165" s="1">
        <v>0</v>
      </c>
      <c r="CL165" s="1">
        <v>0</v>
      </c>
      <c r="CM165" s="1">
        <v>0</v>
      </c>
      <c r="CN165" s="1">
        <v>0</v>
      </c>
      <c r="CO165" s="1">
        <v>2018</v>
      </c>
      <c r="CP165" s="5">
        <v>0</v>
      </c>
      <c r="CQ165" s="5">
        <v>795014</v>
      </c>
      <c r="CR165" s="5">
        <v>0</v>
      </c>
      <c r="CS165" s="5">
        <v>804986</v>
      </c>
      <c r="CT165" s="5">
        <v>0</v>
      </c>
      <c r="CU165" s="5">
        <v>0</v>
      </c>
      <c r="CV165" s="5">
        <v>1600000</v>
      </c>
      <c r="CW165" s="5">
        <v>0</v>
      </c>
      <c r="CX165" s="5">
        <v>1600000</v>
      </c>
      <c r="CY165" s="5">
        <v>0</v>
      </c>
      <c r="CZ165" s="5">
        <v>1600000</v>
      </c>
      <c r="DA165" s="1">
        <v>0</v>
      </c>
      <c r="DB165" s="1">
        <v>0</v>
      </c>
      <c r="DE165" s="1">
        <v>0</v>
      </c>
      <c r="DF165" s="3">
        <v>2.1483218848600001E-2</v>
      </c>
      <c r="DG165" s="4">
        <f t="shared" si="24"/>
        <v>1.6275222404650794E-2</v>
      </c>
      <c r="DH165" s="5">
        <f t="shared" si="25"/>
        <v>14</v>
      </c>
      <c r="DI165" s="6">
        <f t="shared" si="26"/>
        <v>13101.326182630224</v>
      </c>
      <c r="DJ165" s="6">
        <f>IF(ISNUMBER(MATCH(B165,'Green Overlap'!A:A,0)),MAX(12,DH165*1.35),MAX(DH165*1.35,3.5))</f>
        <v>18.900000000000002</v>
      </c>
      <c r="DK165" s="7">
        <f t="shared" si="27"/>
        <v>17686.790346550806</v>
      </c>
      <c r="DL165">
        <f>COUNTIF('Impacted Properties'!A:A,Red_A_Coit_to_US_75!B165)</f>
        <v>1</v>
      </c>
      <c r="DM165" s="7">
        <f t="shared" si="23"/>
        <v>67000</v>
      </c>
      <c r="DN165" s="7">
        <f t="shared" si="28"/>
        <v>0</v>
      </c>
    </row>
    <row r="166" spans="1:118" ht="28.8" x14ac:dyDescent="0.3">
      <c r="A166" s="1">
        <v>319944</v>
      </c>
      <c r="B166" s="1">
        <v>2120944</v>
      </c>
      <c r="C166" s="1" t="s">
        <v>1774</v>
      </c>
      <c r="D166" s="1">
        <v>38837</v>
      </c>
      <c r="H166" s="1">
        <v>594402.46215899999</v>
      </c>
      <c r="I166" s="1">
        <v>3597.98639908</v>
      </c>
      <c r="J166" s="1">
        <v>594402.460938</v>
      </c>
      <c r="K166" s="1">
        <v>3597.98639908</v>
      </c>
      <c r="P166" s="1" t="s">
        <v>1775</v>
      </c>
      <c r="Q166" s="1">
        <v>2120944</v>
      </c>
      <c r="R166" s="1" t="s">
        <v>1774</v>
      </c>
      <c r="S166" s="1" t="s">
        <v>493</v>
      </c>
      <c r="T166" s="1" t="s">
        <v>113</v>
      </c>
      <c r="U166" s="1">
        <v>100</v>
      </c>
      <c r="W166" s="1" t="s">
        <v>494</v>
      </c>
      <c r="X166" s="1" t="s">
        <v>495</v>
      </c>
      <c r="Z166" s="1" t="s">
        <v>219</v>
      </c>
      <c r="AA166" s="1" t="s">
        <v>116</v>
      </c>
      <c r="AB166" s="1" t="s">
        <v>496</v>
      </c>
      <c r="AC166" s="1" t="s">
        <v>118</v>
      </c>
      <c r="AD166" s="1" t="s">
        <v>203</v>
      </c>
      <c r="AE166" s="1" t="s">
        <v>204</v>
      </c>
      <c r="AF166" s="1" t="s">
        <v>205</v>
      </c>
      <c r="AH166" s="1" t="s">
        <v>243</v>
      </c>
      <c r="AI166" s="1" t="s">
        <v>1776</v>
      </c>
      <c r="AL166" s="1">
        <v>0</v>
      </c>
      <c r="AM166" s="1">
        <v>0</v>
      </c>
      <c r="AP166" s="1" t="s">
        <v>248</v>
      </c>
      <c r="AQ166" s="1" t="s">
        <v>249</v>
      </c>
      <c r="AR166" s="1" t="s">
        <v>115</v>
      </c>
      <c r="AS166" s="1" t="s">
        <v>116</v>
      </c>
      <c r="AU166" s="2" t="s">
        <v>1777</v>
      </c>
      <c r="AV166" s="1" t="s">
        <v>208</v>
      </c>
      <c r="AW166" s="1" t="s">
        <v>129</v>
      </c>
      <c r="AZ166" s="1" t="s">
        <v>209</v>
      </c>
      <c r="BA166" s="1" t="s">
        <v>210</v>
      </c>
      <c r="BB166" s="1" t="s">
        <v>211</v>
      </c>
      <c r="BC166" s="1" t="s">
        <v>212</v>
      </c>
      <c r="BD166" s="1">
        <v>38541</v>
      </c>
      <c r="BE166" s="1" t="s">
        <v>213</v>
      </c>
      <c r="BF166" s="1">
        <v>11.625400000000001</v>
      </c>
      <c r="BG166" s="1">
        <v>0</v>
      </c>
      <c r="BH166" s="1">
        <v>506402.42</v>
      </c>
      <c r="BI166" s="1">
        <v>506402.42</v>
      </c>
      <c r="BJ166" s="1">
        <v>0</v>
      </c>
      <c r="BK166" s="1" t="s">
        <v>203</v>
      </c>
      <c r="BL166" s="1" t="s">
        <v>214</v>
      </c>
      <c r="BO166" s="1" t="s">
        <v>135</v>
      </c>
      <c r="BP166" s="1" t="s">
        <v>113</v>
      </c>
      <c r="BQ166" s="1">
        <v>0</v>
      </c>
      <c r="BR166" s="1">
        <v>0</v>
      </c>
      <c r="BT166" s="1" t="s">
        <v>136</v>
      </c>
      <c r="BW166" s="1">
        <v>0</v>
      </c>
      <c r="BX166" s="1">
        <v>0</v>
      </c>
      <c r="BY166" s="1">
        <v>0</v>
      </c>
      <c r="BZ166" s="1" t="s">
        <v>175</v>
      </c>
      <c r="CA166" s="1">
        <v>36970</v>
      </c>
      <c r="CB166" s="1" t="s">
        <v>139</v>
      </c>
      <c r="CC166" s="1">
        <v>2019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0</v>
      </c>
      <c r="CK166" s="1">
        <v>0</v>
      </c>
      <c r="CL166" s="1">
        <v>0</v>
      </c>
      <c r="CM166" s="1">
        <v>0</v>
      </c>
      <c r="CN166" s="1">
        <v>0</v>
      </c>
      <c r="CO166" s="1">
        <v>2018</v>
      </c>
      <c r="CP166" s="5">
        <v>0</v>
      </c>
      <c r="CQ166" s="5">
        <v>0</v>
      </c>
      <c r="CR166" s="5">
        <v>0</v>
      </c>
      <c r="CS166" s="5">
        <v>0</v>
      </c>
      <c r="CT166" s="5">
        <v>1139</v>
      </c>
      <c r="CU166" s="5">
        <v>759604</v>
      </c>
      <c r="CV166" s="5">
        <v>759604</v>
      </c>
      <c r="CW166" s="5">
        <v>758465</v>
      </c>
      <c r="CX166" s="5">
        <v>1139</v>
      </c>
      <c r="CY166" s="5">
        <v>0</v>
      </c>
      <c r="CZ166" s="5">
        <v>1139</v>
      </c>
      <c r="DA166" s="1">
        <v>0</v>
      </c>
      <c r="DB166" s="1">
        <v>0</v>
      </c>
      <c r="DE166" s="1">
        <v>0</v>
      </c>
      <c r="DF166" s="3">
        <v>8.8911813017899993E-2</v>
      </c>
      <c r="DG166" s="4">
        <f t="shared" si="24"/>
        <v>7.64806490273037E-3</v>
      </c>
      <c r="DH166" s="5">
        <f t="shared" si="25"/>
        <v>1.5000007306442178</v>
      </c>
      <c r="DI166" s="6">
        <f t="shared" si="26"/>
        <v>5809.5006923736</v>
      </c>
      <c r="DJ166" s="6">
        <f>IF(ISNUMBER(MATCH(B166,'Green Overlap'!A:A,0)),MAX(12,DH166*1.35),MAX(DH166*1.35,3.5))</f>
        <v>12</v>
      </c>
      <c r="DK166" s="7">
        <f t="shared" si="27"/>
        <v>46475.982900716692</v>
      </c>
      <c r="DL166">
        <f>COUNTIF('Impacted Properties'!A:A,Red_A_Coit_to_US_75!B166)</f>
        <v>0</v>
      </c>
      <c r="DM166" s="7">
        <f t="shared" si="23"/>
        <v>11000</v>
      </c>
      <c r="DN166" s="7">
        <f t="shared" si="28"/>
        <v>57500</v>
      </c>
    </row>
    <row r="167" spans="1:118" ht="28.8" x14ac:dyDescent="0.3">
      <c r="A167" s="1">
        <v>313630</v>
      </c>
      <c r="B167" s="1">
        <v>2695239</v>
      </c>
      <c r="C167" s="1" t="s">
        <v>1778</v>
      </c>
      <c r="D167" s="1">
        <v>41473</v>
      </c>
      <c r="H167" s="1">
        <v>641360.93194100005</v>
      </c>
      <c r="I167" s="1">
        <v>4067.5989224</v>
      </c>
      <c r="J167" s="1">
        <v>643015.35546899994</v>
      </c>
      <c r="K167" s="1">
        <v>4086.3683065099999</v>
      </c>
      <c r="P167" s="1" t="s">
        <v>1779</v>
      </c>
      <c r="Q167" s="1">
        <v>2695239</v>
      </c>
      <c r="R167" s="1" t="s">
        <v>1778</v>
      </c>
      <c r="S167" s="1" t="s">
        <v>1405</v>
      </c>
      <c r="T167" s="1" t="s">
        <v>113</v>
      </c>
      <c r="U167" s="1">
        <v>100</v>
      </c>
      <c r="X167" s="1" t="s">
        <v>1406</v>
      </c>
      <c r="Z167" s="1" t="s">
        <v>506</v>
      </c>
      <c r="AA167" s="1" t="s">
        <v>507</v>
      </c>
      <c r="AB167" s="1" t="s">
        <v>1407</v>
      </c>
      <c r="AC167" s="1" t="s">
        <v>118</v>
      </c>
      <c r="AD167" s="1" t="s">
        <v>221</v>
      </c>
      <c r="AE167" s="1" t="s">
        <v>222</v>
      </c>
      <c r="AF167" s="1" t="s">
        <v>223</v>
      </c>
      <c r="AG167" s="1" t="s">
        <v>156</v>
      </c>
      <c r="AH167" s="1" t="s">
        <v>1780</v>
      </c>
      <c r="AI167" s="1" t="s">
        <v>1781</v>
      </c>
      <c r="AL167" s="1">
        <v>0</v>
      </c>
      <c r="AM167" s="1">
        <v>0</v>
      </c>
      <c r="AP167" s="1" t="s">
        <v>1782</v>
      </c>
      <c r="AQ167" s="1" t="s">
        <v>1783</v>
      </c>
      <c r="AR167" s="1" t="s">
        <v>115</v>
      </c>
      <c r="AS167" s="1" t="s">
        <v>116</v>
      </c>
      <c r="AT167" s="1" t="s">
        <v>127</v>
      </c>
      <c r="AU167" s="2" t="s">
        <v>1784</v>
      </c>
      <c r="AV167" s="1" t="s">
        <v>208</v>
      </c>
      <c r="AW167" s="1" t="s">
        <v>168</v>
      </c>
      <c r="AZ167" s="1" t="s">
        <v>227</v>
      </c>
      <c r="BF167" s="1">
        <v>14.670299999999999</v>
      </c>
      <c r="BG167" s="1">
        <v>0</v>
      </c>
      <c r="BH167" s="1">
        <v>639038.27</v>
      </c>
      <c r="BI167" s="1">
        <v>639038.27</v>
      </c>
      <c r="BJ167" s="1">
        <v>0</v>
      </c>
      <c r="BK167" s="1" t="s">
        <v>221</v>
      </c>
      <c r="BL167" s="1" t="s">
        <v>214</v>
      </c>
      <c r="BO167" s="1" t="s">
        <v>135</v>
      </c>
      <c r="BP167" s="1" t="s">
        <v>113</v>
      </c>
      <c r="BQ167" s="1">
        <v>0</v>
      </c>
      <c r="BR167" s="1">
        <v>0</v>
      </c>
      <c r="BT167" s="1" t="s">
        <v>155</v>
      </c>
      <c r="BW167" s="1">
        <v>0</v>
      </c>
      <c r="BX167" s="1">
        <v>0</v>
      </c>
      <c r="BY167" s="1">
        <v>0</v>
      </c>
      <c r="BZ167" s="1" t="s">
        <v>175</v>
      </c>
      <c r="CA167" s="1">
        <v>41533</v>
      </c>
      <c r="CB167" s="1" t="s">
        <v>139</v>
      </c>
      <c r="CC167" s="1">
        <v>2019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0</v>
      </c>
      <c r="CJ167" s="1">
        <v>0</v>
      </c>
      <c r="CK167" s="1">
        <v>0</v>
      </c>
      <c r="CL167" s="1">
        <v>0</v>
      </c>
      <c r="CM167" s="1">
        <v>0</v>
      </c>
      <c r="CN167" s="1">
        <v>0</v>
      </c>
      <c r="CO167" s="1">
        <v>2018</v>
      </c>
      <c r="CP167" s="5">
        <v>0</v>
      </c>
      <c r="CQ167" s="5">
        <v>2213</v>
      </c>
      <c r="CR167" s="5">
        <v>0</v>
      </c>
      <c r="CS167" s="5">
        <v>0</v>
      </c>
      <c r="CT167" s="5">
        <v>2377</v>
      </c>
      <c r="CU167" s="5">
        <v>880218</v>
      </c>
      <c r="CV167" s="5">
        <v>882431</v>
      </c>
      <c r="CW167" s="5">
        <v>877841</v>
      </c>
      <c r="CX167" s="5">
        <v>4590</v>
      </c>
      <c r="CY167" s="5">
        <v>0</v>
      </c>
      <c r="CZ167" s="5">
        <v>4590</v>
      </c>
      <c r="DA167" s="1">
        <v>2014</v>
      </c>
      <c r="DB167" s="1">
        <v>2634606</v>
      </c>
      <c r="DC167" s="1" t="s">
        <v>156</v>
      </c>
      <c r="DD167" s="1" t="s">
        <v>483</v>
      </c>
      <c r="DE167" s="1">
        <v>119.9905</v>
      </c>
      <c r="DF167" s="3">
        <v>0.138758025467</v>
      </c>
      <c r="DG167" s="4">
        <f t="shared" si="24"/>
        <v>9.4584313226538375E-3</v>
      </c>
      <c r="DH167" s="5">
        <f t="shared" si="25"/>
        <v>1.3774104640086735</v>
      </c>
      <c r="DI167" s="6">
        <f t="shared" si="26"/>
        <v>8325.4815019637153</v>
      </c>
      <c r="DJ167" s="6">
        <f>IF(ISNUMBER(MATCH(B167,'Green Overlap'!A:A,0)),MAX(12,DH167*1.35),MAX(DH167*1.35,3.5))</f>
        <v>3.5</v>
      </c>
      <c r="DK167" s="7">
        <f t="shared" si="27"/>
        <v>21155.048562698819</v>
      </c>
      <c r="DL167">
        <f>COUNTIF('Impacted Properties'!A:A,Red_A_Coit_to_US_75!B167)</f>
        <v>0</v>
      </c>
      <c r="DM167" s="7">
        <f t="shared" si="23"/>
        <v>11000</v>
      </c>
      <c r="DN167" s="7">
        <f t="shared" si="28"/>
        <v>32200</v>
      </c>
    </row>
    <row r="168" spans="1:118" x14ac:dyDescent="0.3">
      <c r="A168" s="1">
        <v>319314</v>
      </c>
      <c r="B168" s="1">
        <v>2703637</v>
      </c>
      <c r="C168" s="1" t="s">
        <v>1785</v>
      </c>
      <c r="H168" s="1">
        <v>376478.16108500003</v>
      </c>
      <c r="I168" s="1">
        <v>2482.8771646099999</v>
      </c>
      <c r="J168" s="1">
        <v>376478.15625</v>
      </c>
      <c r="K168" s="1">
        <v>2482.8771646099999</v>
      </c>
      <c r="P168" s="1" t="s">
        <v>1786</v>
      </c>
      <c r="Q168" s="1">
        <v>2703637</v>
      </c>
      <c r="R168" s="1" t="s">
        <v>1785</v>
      </c>
      <c r="S168" s="1" t="s">
        <v>1787</v>
      </c>
      <c r="T168" s="1" t="s">
        <v>113</v>
      </c>
      <c r="U168" s="1">
        <v>100</v>
      </c>
      <c r="X168" s="1" t="s">
        <v>1788</v>
      </c>
      <c r="Z168" s="1" t="s">
        <v>1789</v>
      </c>
      <c r="AA168" s="1" t="s">
        <v>626</v>
      </c>
      <c r="AB168" s="1" t="s">
        <v>1790</v>
      </c>
      <c r="AC168" s="1" t="s">
        <v>118</v>
      </c>
      <c r="AD168" s="1" t="s">
        <v>746</v>
      </c>
      <c r="AE168" s="1" t="s">
        <v>747</v>
      </c>
      <c r="AF168" s="1" t="s">
        <v>748</v>
      </c>
      <c r="AH168" s="1" t="s">
        <v>542</v>
      </c>
      <c r="AI168" s="1" t="s">
        <v>1791</v>
      </c>
      <c r="AL168" s="1">
        <v>0</v>
      </c>
      <c r="AM168" s="1">
        <v>0</v>
      </c>
      <c r="AV168" s="1" t="s">
        <v>252</v>
      </c>
      <c r="AW168" s="1" t="s">
        <v>129</v>
      </c>
      <c r="AZ168" s="1" t="s">
        <v>253</v>
      </c>
      <c r="BC168" s="1" t="s">
        <v>1792</v>
      </c>
      <c r="BD168" s="1">
        <v>41943</v>
      </c>
      <c r="BE168" s="1" t="s">
        <v>441</v>
      </c>
      <c r="BF168" s="1">
        <v>8.3059999999999992</v>
      </c>
      <c r="BG168" s="1">
        <v>0</v>
      </c>
      <c r="BH168" s="1">
        <v>361809.36</v>
      </c>
      <c r="BI168" s="1">
        <v>361809.36</v>
      </c>
      <c r="BJ168" s="1">
        <v>0</v>
      </c>
      <c r="BK168" s="1" t="s">
        <v>746</v>
      </c>
      <c r="BL168" s="1" t="s">
        <v>214</v>
      </c>
      <c r="BO168" s="1" t="s">
        <v>135</v>
      </c>
      <c r="BP168" s="1" t="s">
        <v>113</v>
      </c>
      <c r="BQ168" s="1">
        <v>0</v>
      </c>
      <c r="BR168" s="1">
        <v>0</v>
      </c>
      <c r="BT168" s="1" t="s">
        <v>155</v>
      </c>
      <c r="BW168" s="1">
        <v>0</v>
      </c>
      <c r="BX168" s="1">
        <v>0</v>
      </c>
      <c r="BY168" s="1">
        <v>0</v>
      </c>
      <c r="BZ168" s="1" t="s">
        <v>175</v>
      </c>
      <c r="CA168" s="1">
        <v>41792</v>
      </c>
      <c r="CB168" s="1" t="s">
        <v>139</v>
      </c>
      <c r="CC168" s="1">
        <v>2019</v>
      </c>
      <c r="CD168" s="1">
        <v>0</v>
      </c>
      <c r="CE168" s="1">
        <v>0</v>
      </c>
      <c r="CF168" s="1">
        <v>0</v>
      </c>
      <c r="CG168" s="1">
        <v>0</v>
      </c>
      <c r="CH168" s="1">
        <v>0</v>
      </c>
      <c r="CI168" s="1">
        <v>0</v>
      </c>
      <c r="CJ168" s="1">
        <v>0</v>
      </c>
      <c r="CK168" s="1">
        <v>0</v>
      </c>
      <c r="CL168" s="1">
        <v>0</v>
      </c>
      <c r="CM168" s="1">
        <v>0</v>
      </c>
      <c r="CN168" s="1">
        <v>0</v>
      </c>
      <c r="CO168" s="1">
        <v>2018</v>
      </c>
      <c r="CP168" s="5">
        <v>0</v>
      </c>
      <c r="CQ168" s="5">
        <v>0</v>
      </c>
      <c r="CR168" s="5">
        <v>0</v>
      </c>
      <c r="CS168" s="5">
        <v>0</v>
      </c>
      <c r="CT168" s="5">
        <v>1346</v>
      </c>
      <c r="CU168" s="5">
        <v>1809047</v>
      </c>
      <c r="CV168" s="5">
        <v>1809047</v>
      </c>
      <c r="CW168" s="5">
        <v>1807701</v>
      </c>
      <c r="CX168" s="5">
        <v>1346</v>
      </c>
      <c r="CY168" s="5">
        <v>0</v>
      </c>
      <c r="CZ168" s="5">
        <v>1346</v>
      </c>
      <c r="DA168" s="1">
        <v>2015</v>
      </c>
      <c r="DB168" s="1">
        <v>2680177</v>
      </c>
      <c r="DD168" s="1" t="s">
        <v>394</v>
      </c>
      <c r="DE168" s="1">
        <v>22.125</v>
      </c>
      <c r="DF168" s="3">
        <v>2.5003731773500002</v>
      </c>
      <c r="DG168" s="4">
        <f t="shared" si="24"/>
        <v>0.30103216678906819</v>
      </c>
      <c r="DH168" s="5">
        <f t="shared" si="25"/>
        <v>5.0000005527772968</v>
      </c>
      <c r="DI168" s="6">
        <f t="shared" si="26"/>
        <v>544581.33823326335</v>
      </c>
      <c r="DJ168" s="6">
        <f>IF(ISNUMBER(MATCH(B168,'Green Overlap'!A:A,0)),MAX(12,DH168*1.35),MAX(DH168*1.35,3.5))</f>
        <v>12</v>
      </c>
      <c r="DK168" s="7">
        <f t="shared" si="27"/>
        <v>1306995.067264392</v>
      </c>
      <c r="DL168">
        <f>COUNTIF('Impacted Properties'!A:A,Red_A_Coit_to_US_75!B168)</f>
        <v>0</v>
      </c>
      <c r="DM168" s="7">
        <f t="shared" si="23"/>
        <v>67000</v>
      </c>
      <c r="DN168" s="7">
        <f t="shared" si="28"/>
        <v>1374000</v>
      </c>
    </row>
    <row r="169" spans="1:118" ht="28.8" x14ac:dyDescent="0.3">
      <c r="A169" s="1">
        <v>313548</v>
      </c>
      <c r="B169" s="1">
        <v>2703970</v>
      </c>
      <c r="C169" s="1" t="s">
        <v>1793</v>
      </c>
      <c r="H169" s="1">
        <v>51480.9338183</v>
      </c>
      <c r="I169" s="1">
        <v>896.13323935000005</v>
      </c>
      <c r="J169" s="1">
        <v>51480.9375</v>
      </c>
      <c r="K169" s="1">
        <v>896.13323935000005</v>
      </c>
      <c r="P169" s="1" t="s">
        <v>1794</v>
      </c>
      <c r="Q169" s="1">
        <v>2703970</v>
      </c>
      <c r="R169" s="1" t="s">
        <v>1793</v>
      </c>
      <c r="S169" s="1" t="s">
        <v>1795</v>
      </c>
      <c r="T169" s="1" t="s">
        <v>113</v>
      </c>
      <c r="U169" s="1">
        <v>100</v>
      </c>
      <c r="V169" s="1" t="s">
        <v>1796</v>
      </c>
      <c r="W169" s="1" t="s">
        <v>1797</v>
      </c>
      <c r="X169" s="1" t="s">
        <v>1798</v>
      </c>
      <c r="Z169" s="1" t="s">
        <v>219</v>
      </c>
      <c r="AA169" s="1" t="s">
        <v>116</v>
      </c>
      <c r="AB169" s="1" t="s">
        <v>1799</v>
      </c>
      <c r="AC169" s="1" t="s">
        <v>118</v>
      </c>
      <c r="AD169" s="1" t="s">
        <v>1174</v>
      </c>
      <c r="AE169" s="1" t="s">
        <v>1800</v>
      </c>
      <c r="AF169" s="1" t="s">
        <v>1176</v>
      </c>
      <c r="AG169" s="1" t="s">
        <v>242</v>
      </c>
      <c r="AH169" s="1" t="s">
        <v>1801</v>
      </c>
      <c r="AI169" s="1" t="s">
        <v>1802</v>
      </c>
      <c r="AJ169" s="1" t="s">
        <v>1723</v>
      </c>
      <c r="AL169" s="1">
        <v>0</v>
      </c>
      <c r="AM169" s="1">
        <v>0</v>
      </c>
      <c r="AN169" s="1" t="s">
        <v>1803</v>
      </c>
      <c r="AO169" s="1" t="s">
        <v>265</v>
      </c>
      <c r="AP169" s="1" t="s">
        <v>248</v>
      </c>
      <c r="AQ169" s="1" t="s">
        <v>249</v>
      </c>
      <c r="AR169" s="1" t="s">
        <v>115</v>
      </c>
      <c r="AS169" s="1" t="s">
        <v>116</v>
      </c>
      <c r="AT169" s="1" t="s">
        <v>127</v>
      </c>
      <c r="AU169" s="2" t="s">
        <v>1804</v>
      </c>
      <c r="AV169" s="1" t="s">
        <v>208</v>
      </c>
      <c r="AW169" s="1" t="s">
        <v>168</v>
      </c>
      <c r="AZ169" s="1" t="s">
        <v>227</v>
      </c>
      <c r="BA169" s="1" t="s">
        <v>764</v>
      </c>
      <c r="BB169" s="1" t="s">
        <v>1805</v>
      </c>
      <c r="BC169" s="1" t="s">
        <v>1806</v>
      </c>
      <c r="BD169" s="1">
        <v>41733</v>
      </c>
      <c r="BE169" s="1" t="s">
        <v>372</v>
      </c>
      <c r="BF169" s="1">
        <v>1.2430000000000001</v>
      </c>
      <c r="BG169" s="1">
        <v>0</v>
      </c>
      <c r="BH169" s="1">
        <v>54145.08</v>
      </c>
      <c r="BI169" s="1">
        <v>54145.08</v>
      </c>
      <c r="BJ169" s="1">
        <v>10922</v>
      </c>
      <c r="BL169" s="1" t="s">
        <v>1742</v>
      </c>
      <c r="BM169" s="1" t="s">
        <v>1807</v>
      </c>
      <c r="BN169" s="1" t="s">
        <v>1808</v>
      </c>
      <c r="BO169" s="1" t="s">
        <v>135</v>
      </c>
      <c r="BP169" s="1" t="s">
        <v>173</v>
      </c>
      <c r="BQ169" s="1">
        <v>2014</v>
      </c>
      <c r="BR169" s="1">
        <v>2014</v>
      </c>
      <c r="BT169" s="1" t="s">
        <v>1742</v>
      </c>
      <c r="BW169" s="1">
        <v>1</v>
      </c>
      <c r="BX169" s="1">
        <v>0</v>
      </c>
      <c r="BY169" s="1">
        <v>100</v>
      </c>
      <c r="BZ169" s="1" t="s">
        <v>175</v>
      </c>
      <c r="CA169" s="1">
        <v>41802</v>
      </c>
      <c r="CB169" s="1" t="s">
        <v>139</v>
      </c>
      <c r="CC169" s="1">
        <v>2019</v>
      </c>
      <c r="CD169" s="1">
        <v>0</v>
      </c>
      <c r="CE169" s="1">
        <v>0</v>
      </c>
      <c r="CF169" s="1">
        <v>0</v>
      </c>
      <c r="CG169" s="1">
        <v>0</v>
      </c>
      <c r="CH169" s="1">
        <v>0</v>
      </c>
      <c r="CI169" s="1">
        <v>0</v>
      </c>
      <c r="CJ169" s="1">
        <v>0</v>
      </c>
      <c r="CK169" s="1">
        <v>0</v>
      </c>
      <c r="CL169" s="1">
        <v>0</v>
      </c>
      <c r="CM169" s="1">
        <v>0</v>
      </c>
      <c r="CN169" s="1">
        <v>0</v>
      </c>
      <c r="CO169" s="1">
        <v>2018</v>
      </c>
      <c r="CP169" s="5">
        <v>0</v>
      </c>
      <c r="CQ169" s="5">
        <v>3554663</v>
      </c>
      <c r="CR169" s="5">
        <v>0</v>
      </c>
      <c r="CS169" s="5">
        <v>1245337</v>
      </c>
      <c r="CT169" s="5">
        <v>0</v>
      </c>
      <c r="CU169" s="5">
        <v>0</v>
      </c>
      <c r="CV169" s="5">
        <v>4800000</v>
      </c>
      <c r="CW169" s="5">
        <v>0</v>
      </c>
      <c r="CX169" s="5">
        <v>4800000</v>
      </c>
      <c r="CY169" s="5">
        <v>0</v>
      </c>
      <c r="CZ169" s="5">
        <v>4800000</v>
      </c>
      <c r="DA169" s="1">
        <v>0</v>
      </c>
      <c r="DB169" s="1">
        <v>0</v>
      </c>
      <c r="DE169" s="1">
        <v>0</v>
      </c>
      <c r="DF169" s="3">
        <v>0.100239580979</v>
      </c>
      <c r="DG169" s="4">
        <f t="shared" si="24"/>
        <v>8.0643267078841507E-2</v>
      </c>
      <c r="DH169" s="5">
        <f t="shared" si="25"/>
        <v>23.000002955023799</v>
      </c>
      <c r="DI169" s="6">
        <f t="shared" si="26"/>
        <v>100428.04429416325</v>
      </c>
      <c r="DJ169" s="6">
        <f>IF(ISNUMBER(MATCH(B169,'Green Overlap'!A:A,0)),MAX(12,DH169*1.35),MAX(DH169*1.35,3.5))</f>
        <v>31.050003989282132</v>
      </c>
      <c r="DK169" s="7">
        <f t="shared" si="27"/>
        <v>135577.85979712041</v>
      </c>
      <c r="DL169">
        <f>COUNTIF('Impacted Properties'!A:A,Red_A_Coit_to_US_75!B169)</f>
        <v>1</v>
      </c>
      <c r="DM169" s="7">
        <f t="shared" si="23"/>
        <v>67000</v>
      </c>
      <c r="DN169" s="7">
        <f t="shared" si="28"/>
        <v>0</v>
      </c>
    </row>
    <row r="170" spans="1:118" ht="28.8" x14ac:dyDescent="0.3">
      <c r="A170" s="1">
        <v>317575</v>
      </c>
      <c r="B170" s="1">
        <v>2773381</v>
      </c>
      <c r="C170" s="1" t="s">
        <v>1809</v>
      </c>
      <c r="H170" s="1">
        <v>8010.5186268099997</v>
      </c>
      <c r="I170" s="1">
        <v>1221.6292230900001</v>
      </c>
      <c r="J170" s="1">
        <v>8010.5</v>
      </c>
      <c r="K170" s="1">
        <v>1221.62468074</v>
      </c>
      <c r="P170" s="1" t="s">
        <v>1810</v>
      </c>
      <c r="Q170" s="1">
        <v>2773381</v>
      </c>
      <c r="R170" s="1" t="s">
        <v>1809</v>
      </c>
      <c r="S170" s="1" t="s">
        <v>1040</v>
      </c>
      <c r="T170" s="1" t="s">
        <v>113</v>
      </c>
      <c r="U170" s="1">
        <v>100</v>
      </c>
      <c r="V170" s="1" t="s">
        <v>1811</v>
      </c>
      <c r="W170" s="1" t="s">
        <v>1041</v>
      </c>
      <c r="X170" s="1" t="s">
        <v>1042</v>
      </c>
      <c r="Z170" s="1" t="s">
        <v>290</v>
      </c>
      <c r="AA170" s="1" t="s">
        <v>116</v>
      </c>
      <c r="AB170" s="1" t="s">
        <v>1043</v>
      </c>
      <c r="AC170" s="1" t="s">
        <v>118</v>
      </c>
      <c r="AD170" s="1" t="s">
        <v>1472</v>
      </c>
      <c r="AE170" s="1" t="s">
        <v>1812</v>
      </c>
      <c r="AF170" s="1" t="s">
        <v>1474</v>
      </c>
      <c r="AG170" s="1" t="s">
        <v>208</v>
      </c>
      <c r="AH170" s="1" t="s">
        <v>1813</v>
      </c>
      <c r="AI170" s="1" t="s">
        <v>1814</v>
      </c>
      <c r="AJ170" s="1" t="s">
        <v>1815</v>
      </c>
      <c r="AL170" s="1">
        <v>0</v>
      </c>
      <c r="AM170" s="1">
        <v>0</v>
      </c>
      <c r="AP170" s="1" t="s">
        <v>1816</v>
      </c>
      <c r="AQ170" s="1" t="s">
        <v>249</v>
      </c>
      <c r="AR170" s="1" t="s">
        <v>115</v>
      </c>
      <c r="AS170" s="1" t="s">
        <v>116</v>
      </c>
      <c r="AU170" s="2" t="s">
        <v>1817</v>
      </c>
      <c r="AV170" s="1" t="s">
        <v>208</v>
      </c>
      <c r="AW170" s="1" t="s">
        <v>129</v>
      </c>
      <c r="AZ170" s="1" t="s">
        <v>209</v>
      </c>
      <c r="BC170" s="1" t="s">
        <v>1818</v>
      </c>
      <c r="BD170" s="1">
        <v>43095</v>
      </c>
      <c r="BE170" s="1" t="s">
        <v>1819</v>
      </c>
      <c r="BF170" s="1">
        <v>0.18390000000000001</v>
      </c>
      <c r="BG170" s="1">
        <v>0</v>
      </c>
      <c r="BH170" s="1">
        <v>8010.68</v>
      </c>
      <c r="BI170" s="1">
        <v>8010.68</v>
      </c>
      <c r="BJ170" s="1">
        <v>0</v>
      </c>
      <c r="BK170" s="1" t="s">
        <v>270</v>
      </c>
      <c r="BL170" s="1" t="s">
        <v>271</v>
      </c>
      <c r="BO170" s="1" t="s">
        <v>135</v>
      </c>
      <c r="BP170" s="1" t="s">
        <v>113</v>
      </c>
      <c r="BQ170" s="1">
        <v>0</v>
      </c>
      <c r="BR170" s="1">
        <v>0</v>
      </c>
      <c r="BT170" s="1" t="s">
        <v>271</v>
      </c>
      <c r="BW170" s="1">
        <v>0</v>
      </c>
      <c r="BX170" s="1">
        <v>0</v>
      </c>
      <c r="BY170" s="1">
        <v>0</v>
      </c>
      <c r="BZ170" s="1" t="s">
        <v>175</v>
      </c>
      <c r="CA170" s="1">
        <v>43129</v>
      </c>
      <c r="CB170" s="1" t="s">
        <v>139</v>
      </c>
      <c r="CC170" s="1">
        <v>2019</v>
      </c>
      <c r="CD170" s="1">
        <v>0</v>
      </c>
      <c r="CE170" s="1">
        <v>0</v>
      </c>
      <c r="CF170" s="1">
        <v>0</v>
      </c>
      <c r="CG170" s="1">
        <v>0</v>
      </c>
      <c r="CH170" s="1">
        <v>0</v>
      </c>
      <c r="CI170" s="1">
        <v>0</v>
      </c>
      <c r="CJ170" s="1">
        <v>0</v>
      </c>
      <c r="CK170" s="1">
        <v>0</v>
      </c>
      <c r="CL170" s="1">
        <v>0</v>
      </c>
      <c r="CM170" s="1">
        <v>0</v>
      </c>
      <c r="CN170" s="1">
        <v>0</v>
      </c>
      <c r="CO170" s="1">
        <v>2018</v>
      </c>
      <c r="CP170" s="5">
        <v>0</v>
      </c>
      <c r="CQ170" s="5">
        <v>0</v>
      </c>
      <c r="CR170" s="5">
        <v>0</v>
      </c>
      <c r="CS170" s="5">
        <v>1000</v>
      </c>
      <c r="CT170" s="5">
        <v>0</v>
      </c>
      <c r="CU170" s="5">
        <v>0</v>
      </c>
      <c r="CV170" s="5">
        <v>1000</v>
      </c>
      <c r="CW170" s="5">
        <v>0</v>
      </c>
      <c r="CX170" s="5">
        <v>1000</v>
      </c>
      <c r="CY170" s="5">
        <v>0</v>
      </c>
      <c r="CZ170" s="5">
        <v>1000</v>
      </c>
      <c r="DA170" s="1">
        <v>0</v>
      </c>
      <c r="DB170" s="1">
        <v>0</v>
      </c>
      <c r="DE170" s="1">
        <v>0</v>
      </c>
      <c r="DF170" s="3">
        <v>9.6398545419699999E-3</v>
      </c>
      <c r="DG170" s="4">
        <f t="shared" si="24"/>
        <v>5.2419028577875185E-2</v>
      </c>
      <c r="DH170" s="5">
        <f t="shared" si="25"/>
        <v>0.12483334748111272</v>
      </c>
      <c r="DI170" s="6">
        <f t="shared" si="26"/>
        <v>52.419028577875189</v>
      </c>
      <c r="DJ170" s="6">
        <f>IF(ISNUMBER(MATCH(B170,'Green Overlap'!A:A,0)),MAX(12,DH170*1.35),MAX(DH170*1.35,3.5))</f>
        <v>12</v>
      </c>
      <c r="DK170" s="7">
        <f t="shared" si="27"/>
        <v>5038.944766178558</v>
      </c>
      <c r="DL170">
        <f>COUNTIF('Impacted Properties'!A:A,Red_A_Coit_to_US_75!B170)</f>
        <v>0</v>
      </c>
      <c r="DM170" s="7">
        <f t="shared" si="23"/>
        <v>11000</v>
      </c>
      <c r="DN170" s="7">
        <f t="shared" si="28"/>
        <v>16100</v>
      </c>
    </row>
    <row r="171" spans="1:118" ht="28.8" x14ac:dyDescent="0.3">
      <c r="A171" s="1">
        <v>310683</v>
      </c>
      <c r="B171" s="1">
        <v>2787871</v>
      </c>
      <c r="C171" s="1" t="s">
        <v>1820</v>
      </c>
      <c r="H171" s="1">
        <v>43623.530118299997</v>
      </c>
      <c r="I171" s="1">
        <v>835.46356557000001</v>
      </c>
      <c r="J171" s="1">
        <v>43623.5292969</v>
      </c>
      <c r="K171" s="1">
        <v>835.46356557000001</v>
      </c>
      <c r="N171" s="1" t="s">
        <v>302</v>
      </c>
      <c r="O171" s="1">
        <v>43399</v>
      </c>
      <c r="P171" s="1" t="s">
        <v>1821</v>
      </c>
      <c r="Q171" s="1">
        <v>2787871</v>
      </c>
      <c r="R171" s="1" t="s">
        <v>1820</v>
      </c>
      <c r="S171" s="1" t="s">
        <v>1822</v>
      </c>
      <c r="T171" s="1" t="s">
        <v>113</v>
      </c>
      <c r="U171" s="1">
        <v>100</v>
      </c>
      <c r="X171" s="1" t="s">
        <v>1823</v>
      </c>
      <c r="Z171" s="1" t="s">
        <v>115</v>
      </c>
      <c r="AA171" s="1" t="s">
        <v>116</v>
      </c>
      <c r="AB171" s="1" t="s">
        <v>1824</v>
      </c>
      <c r="AC171" s="1" t="s">
        <v>118</v>
      </c>
      <c r="AD171" s="1" t="s">
        <v>132</v>
      </c>
      <c r="AE171" s="1" t="s">
        <v>182</v>
      </c>
      <c r="AF171" s="1" t="s">
        <v>183</v>
      </c>
      <c r="AH171" s="1" t="s">
        <v>243</v>
      </c>
      <c r="AI171" s="1" t="s">
        <v>1825</v>
      </c>
      <c r="AL171" s="1">
        <v>0</v>
      </c>
      <c r="AM171" s="1">
        <v>0</v>
      </c>
      <c r="AN171" s="1" t="s">
        <v>1826</v>
      </c>
      <c r="AP171" s="1" t="s">
        <v>309</v>
      </c>
      <c r="AR171" s="1" t="s">
        <v>115</v>
      </c>
      <c r="AS171" s="1" t="s">
        <v>116</v>
      </c>
      <c r="AT171" s="1" t="s">
        <v>127</v>
      </c>
      <c r="AU171" s="2" t="s">
        <v>1827</v>
      </c>
      <c r="AW171" s="1" t="s">
        <v>129</v>
      </c>
      <c r="AY171" s="1" t="s">
        <v>130</v>
      </c>
      <c r="AZ171" s="1" t="s">
        <v>131</v>
      </c>
      <c r="BC171" s="1" t="s">
        <v>1828</v>
      </c>
      <c r="BD171" s="1">
        <v>43335</v>
      </c>
      <c r="BE171" s="1" t="s">
        <v>193</v>
      </c>
      <c r="BF171" s="1">
        <v>5.81</v>
      </c>
      <c r="BG171" s="1">
        <v>0</v>
      </c>
      <c r="BH171" s="1">
        <v>253083.6</v>
      </c>
      <c r="BI171" s="1">
        <v>253083.6</v>
      </c>
      <c r="BJ171" s="1">
        <v>3401</v>
      </c>
      <c r="BK171" s="1" t="s">
        <v>132</v>
      </c>
      <c r="BL171" s="1" t="s">
        <v>133</v>
      </c>
      <c r="BM171" s="1" t="s">
        <v>331</v>
      </c>
      <c r="BO171" s="1" t="s">
        <v>135</v>
      </c>
      <c r="BP171" s="1" t="s">
        <v>113</v>
      </c>
      <c r="BQ171" s="1">
        <v>1995</v>
      </c>
      <c r="BR171" s="1">
        <v>1995</v>
      </c>
      <c r="BT171" s="1" t="s">
        <v>155</v>
      </c>
      <c r="BU171" s="1" t="s">
        <v>156</v>
      </c>
      <c r="BV171" s="1" t="s">
        <v>137</v>
      </c>
      <c r="BW171" s="1">
        <v>1</v>
      </c>
      <c r="BX171" s="1">
        <v>0</v>
      </c>
      <c r="BY171" s="1">
        <v>100</v>
      </c>
      <c r="BZ171" s="1" t="s">
        <v>118</v>
      </c>
      <c r="CA171" s="1">
        <v>43399</v>
      </c>
      <c r="CB171" s="1" t="s">
        <v>139</v>
      </c>
      <c r="CC171" s="1">
        <v>2019</v>
      </c>
      <c r="CD171" s="1">
        <v>0</v>
      </c>
      <c r="CE171" s="1">
        <v>0</v>
      </c>
      <c r="CF171" s="1">
        <v>0</v>
      </c>
      <c r="CG171" s="1">
        <v>0</v>
      </c>
      <c r="CH171" s="1">
        <v>0</v>
      </c>
      <c r="CI171" s="1">
        <v>0</v>
      </c>
      <c r="CJ171" s="1">
        <v>0</v>
      </c>
      <c r="CK171" s="1">
        <v>0</v>
      </c>
      <c r="CL171" s="1">
        <v>0</v>
      </c>
      <c r="CM171" s="1">
        <v>0</v>
      </c>
      <c r="CN171" s="1">
        <v>0</v>
      </c>
      <c r="CO171" s="1">
        <v>2019</v>
      </c>
      <c r="CP171" s="5">
        <v>0</v>
      </c>
      <c r="CQ171" s="5">
        <v>409813</v>
      </c>
      <c r="CR171" s="5">
        <v>0</v>
      </c>
      <c r="CS171" s="5">
        <v>290500</v>
      </c>
      <c r="CT171" s="5">
        <v>0</v>
      </c>
      <c r="CU171" s="5">
        <v>0</v>
      </c>
      <c r="CV171" s="5">
        <v>700313</v>
      </c>
      <c r="CW171" s="5">
        <v>0</v>
      </c>
      <c r="CX171" s="5">
        <v>700313</v>
      </c>
      <c r="CY171" s="5">
        <v>0</v>
      </c>
      <c r="CZ171" s="5">
        <v>700313</v>
      </c>
      <c r="DA171" s="1">
        <v>0</v>
      </c>
      <c r="DB171" s="1">
        <v>0</v>
      </c>
      <c r="DE171" s="1">
        <v>0</v>
      </c>
      <c r="DF171" s="3">
        <v>2.13373307706</v>
      </c>
      <c r="DG171" s="4">
        <f t="shared" si="24"/>
        <v>0.36725182049225474</v>
      </c>
      <c r="DH171" s="5">
        <f t="shared" si="25"/>
        <v>1.1478420569329659</v>
      </c>
      <c r="DI171" s="6">
        <f t="shared" si="26"/>
        <v>106686.653853</v>
      </c>
      <c r="DJ171" s="6">
        <f>IF(ISNUMBER(MATCH(B171,'Green Overlap'!A:A,0)),MAX(12,DH171*1.35),MAX(DH171*1.35,3.5))</f>
        <v>3.5</v>
      </c>
      <c r="DK171" s="7">
        <f t="shared" si="27"/>
        <v>325308.94492856762</v>
      </c>
      <c r="DL171">
        <f>COUNTIF('Impacted Properties'!A:A,Red_A_Coit_to_US_75!B171)</f>
        <v>1</v>
      </c>
      <c r="DM171" s="7">
        <f t="shared" si="23"/>
        <v>67000</v>
      </c>
      <c r="DN171" s="7">
        <f t="shared" si="28"/>
        <v>0</v>
      </c>
    </row>
    <row r="172" spans="1:118" ht="28.8" x14ac:dyDescent="0.3">
      <c r="A172" s="1">
        <v>325597</v>
      </c>
      <c r="B172" s="1">
        <v>1588062</v>
      </c>
      <c r="C172" s="1" t="s">
        <v>1829</v>
      </c>
      <c r="H172" s="1">
        <v>76363.916489700001</v>
      </c>
      <c r="I172" s="1">
        <v>1103.6464179899999</v>
      </c>
      <c r="J172" s="1">
        <v>76363.9414063</v>
      </c>
      <c r="K172" s="1">
        <v>1103.64642422</v>
      </c>
      <c r="P172" s="1" t="s">
        <v>1830</v>
      </c>
      <c r="Q172" s="1">
        <v>1588062</v>
      </c>
      <c r="R172" s="1" t="s">
        <v>1829</v>
      </c>
      <c r="S172" s="1" t="s">
        <v>1831</v>
      </c>
      <c r="T172" s="1" t="s">
        <v>113</v>
      </c>
      <c r="U172" s="1">
        <v>100</v>
      </c>
      <c r="W172" s="1" t="s">
        <v>1832</v>
      </c>
      <c r="X172" s="1" t="s">
        <v>1833</v>
      </c>
      <c r="Z172" s="1" t="s">
        <v>115</v>
      </c>
      <c r="AA172" s="1" t="s">
        <v>116</v>
      </c>
      <c r="AB172" s="1" t="s">
        <v>1834</v>
      </c>
      <c r="AC172" s="1" t="s">
        <v>118</v>
      </c>
      <c r="AD172" s="1" t="s">
        <v>318</v>
      </c>
      <c r="AE172" s="1" t="s">
        <v>319</v>
      </c>
      <c r="AF172" s="1" t="s">
        <v>320</v>
      </c>
      <c r="AG172" s="1" t="s">
        <v>733</v>
      </c>
      <c r="AH172" s="1" t="s">
        <v>394</v>
      </c>
      <c r="AI172" s="1" t="s">
        <v>1835</v>
      </c>
      <c r="AL172" s="1">
        <v>0</v>
      </c>
      <c r="AM172" s="1">
        <v>0</v>
      </c>
      <c r="AN172" s="1" t="s">
        <v>1836</v>
      </c>
      <c r="AP172" s="1" t="s">
        <v>1837</v>
      </c>
      <c r="AQ172" s="1" t="s">
        <v>249</v>
      </c>
      <c r="AR172" s="1" t="s">
        <v>115</v>
      </c>
      <c r="AS172" s="1" t="s">
        <v>116</v>
      </c>
      <c r="AT172" s="1" t="s">
        <v>127</v>
      </c>
      <c r="AU172" s="2" t="s">
        <v>1838</v>
      </c>
      <c r="AV172" s="1" t="s">
        <v>327</v>
      </c>
      <c r="AW172" s="1" t="s">
        <v>129</v>
      </c>
      <c r="AZ172" s="1" t="s">
        <v>328</v>
      </c>
      <c r="BC172" s="1" t="s">
        <v>1839</v>
      </c>
      <c r="BD172" s="1">
        <v>42788</v>
      </c>
      <c r="BE172" s="1" t="s">
        <v>255</v>
      </c>
      <c r="BF172" s="1">
        <v>1.6968000000000001</v>
      </c>
      <c r="BG172" s="1">
        <v>1.6968000000000001</v>
      </c>
      <c r="BH172" s="1">
        <v>73913</v>
      </c>
      <c r="BI172" s="1">
        <v>73912.61</v>
      </c>
      <c r="BJ172" s="1">
        <v>2123</v>
      </c>
      <c r="BK172" s="1" t="s">
        <v>330</v>
      </c>
      <c r="BL172" s="1" t="s">
        <v>174</v>
      </c>
      <c r="BM172" s="1" t="s">
        <v>331</v>
      </c>
      <c r="BO172" s="1" t="s">
        <v>135</v>
      </c>
      <c r="BP172" s="1" t="s">
        <v>113</v>
      </c>
      <c r="BQ172" s="1">
        <v>1990</v>
      </c>
      <c r="BR172" s="1">
        <v>1983</v>
      </c>
      <c r="BT172" s="1" t="s">
        <v>174</v>
      </c>
      <c r="BU172" s="1" t="s">
        <v>156</v>
      </c>
      <c r="BV172" s="1" t="s">
        <v>137</v>
      </c>
      <c r="BW172" s="1">
        <v>1</v>
      </c>
      <c r="BX172" s="1">
        <v>0</v>
      </c>
      <c r="BY172" s="1">
        <v>100</v>
      </c>
      <c r="BZ172" s="1" t="s">
        <v>175</v>
      </c>
      <c r="CA172" s="1">
        <v>30317</v>
      </c>
      <c r="CB172" s="1" t="s">
        <v>139</v>
      </c>
      <c r="CC172" s="1">
        <v>2019</v>
      </c>
      <c r="CD172" s="1">
        <v>0</v>
      </c>
      <c r="CE172" s="1">
        <v>0</v>
      </c>
      <c r="CF172" s="1">
        <v>0</v>
      </c>
      <c r="CG172" s="1">
        <v>0</v>
      </c>
      <c r="CH172" s="1">
        <v>0</v>
      </c>
      <c r="CI172" s="1">
        <v>0</v>
      </c>
      <c r="CJ172" s="1">
        <v>0</v>
      </c>
      <c r="CK172" s="1">
        <v>0</v>
      </c>
      <c r="CL172" s="1">
        <v>0</v>
      </c>
      <c r="CM172" s="1">
        <v>0</v>
      </c>
      <c r="CN172" s="1">
        <v>0</v>
      </c>
      <c r="CO172" s="1">
        <v>2018</v>
      </c>
      <c r="CP172" s="5">
        <v>191850</v>
      </c>
      <c r="CQ172" s="5">
        <v>0</v>
      </c>
      <c r="CR172" s="5">
        <v>198526</v>
      </c>
      <c r="CS172" s="5">
        <v>0</v>
      </c>
      <c r="CT172" s="5">
        <v>0</v>
      </c>
      <c r="CU172" s="5">
        <v>0</v>
      </c>
      <c r="CV172" s="5">
        <v>390376</v>
      </c>
      <c r="CW172" s="5">
        <v>0</v>
      </c>
      <c r="CX172" s="5">
        <v>390376</v>
      </c>
      <c r="CY172" s="5">
        <v>0</v>
      </c>
      <c r="CZ172" s="5">
        <v>390376</v>
      </c>
      <c r="DA172" s="1">
        <v>0</v>
      </c>
      <c r="DB172" s="1">
        <v>0</v>
      </c>
      <c r="DE172" s="1">
        <v>0</v>
      </c>
      <c r="DF172" s="3">
        <v>0.15764538083099999</v>
      </c>
      <c r="DG172" s="4">
        <f t="shared" si="24"/>
        <v>9.2907459079017235E-2</v>
      </c>
      <c r="DH172" s="5">
        <f t="shared" si="25"/>
        <v>2.6859557523405004</v>
      </c>
      <c r="DI172" s="6">
        <f t="shared" si="26"/>
        <v>18444.546221120974</v>
      </c>
      <c r="DJ172" s="6">
        <f>IF(ISNUMBER(MATCH(B172,'Green Overlap'!A:A,0)),MAX(12,DH172*1.35),MAX(DH172*1.35,3.5))</f>
        <v>12</v>
      </c>
      <c r="DK172" s="7">
        <f t="shared" si="27"/>
        <v>82404.393467980321</v>
      </c>
      <c r="DL172">
        <f>COUNTIF('Impacted Properties'!A:A,Red_A_Coit_to_US_75!B172)</f>
        <v>1</v>
      </c>
      <c r="DM172" s="7">
        <f t="shared" si="23"/>
        <v>67000</v>
      </c>
      <c r="DN172" s="7">
        <f t="shared" si="28"/>
        <v>0</v>
      </c>
    </row>
    <row r="173" spans="1:118" ht="28.8" x14ac:dyDescent="0.3">
      <c r="A173" s="1">
        <v>323799</v>
      </c>
      <c r="B173" s="1">
        <v>2055988</v>
      </c>
      <c r="C173" s="1" t="s">
        <v>1840</v>
      </c>
      <c r="D173" s="1" t="s">
        <v>724</v>
      </c>
      <c r="H173" s="1">
        <v>481083.20164799999</v>
      </c>
      <c r="I173" s="1">
        <v>2822.0687438800001</v>
      </c>
      <c r="J173" s="1">
        <v>481083.20507800003</v>
      </c>
      <c r="K173" s="1">
        <v>2822.0687438800001</v>
      </c>
      <c r="N173" s="1" t="s">
        <v>333</v>
      </c>
      <c r="O173" s="1">
        <v>43490</v>
      </c>
      <c r="P173" s="1" t="s">
        <v>1841</v>
      </c>
      <c r="Q173" s="1">
        <v>2055988</v>
      </c>
      <c r="R173" s="1" t="s">
        <v>1840</v>
      </c>
      <c r="S173" s="1" t="s">
        <v>1842</v>
      </c>
      <c r="T173" s="1" t="s">
        <v>113</v>
      </c>
      <c r="U173" s="1">
        <v>100</v>
      </c>
      <c r="X173" s="1" t="s">
        <v>1843</v>
      </c>
      <c r="Z173" s="1" t="s">
        <v>115</v>
      </c>
      <c r="AA173" s="1" t="s">
        <v>116</v>
      </c>
      <c r="AB173" s="1" t="s">
        <v>1844</v>
      </c>
      <c r="AC173" s="1" t="s">
        <v>118</v>
      </c>
      <c r="AD173" s="1" t="s">
        <v>1207</v>
      </c>
      <c r="AE173" s="1" t="s">
        <v>1208</v>
      </c>
      <c r="AF173" s="1" t="s">
        <v>1209</v>
      </c>
      <c r="AH173" s="1" t="s">
        <v>243</v>
      </c>
      <c r="AI173" s="1" t="s">
        <v>1845</v>
      </c>
      <c r="AL173" s="1">
        <v>0</v>
      </c>
      <c r="AM173" s="1">
        <v>0</v>
      </c>
      <c r="AN173" s="1" t="s">
        <v>1846</v>
      </c>
      <c r="AP173" s="1" t="s">
        <v>1847</v>
      </c>
      <c r="AR173" s="1" t="s">
        <v>115</v>
      </c>
      <c r="AS173" s="1" t="s">
        <v>116</v>
      </c>
      <c r="AT173" s="1" t="s">
        <v>127</v>
      </c>
      <c r="AU173" s="2" t="s">
        <v>1848</v>
      </c>
      <c r="AW173" s="1" t="s">
        <v>168</v>
      </c>
      <c r="AY173" s="1" t="s">
        <v>130</v>
      </c>
      <c r="AZ173" s="1" t="s">
        <v>170</v>
      </c>
      <c r="BA173" s="1" t="s">
        <v>1849</v>
      </c>
      <c r="BB173" s="1" t="s">
        <v>1850</v>
      </c>
      <c r="BC173" s="1" t="s">
        <v>1851</v>
      </c>
      <c r="BD173" s="1">
        <v>36802</v>
      </c>
      <c r="BE173" s="1" t="s">
        <v>193</v>
      </c>
      <c r="BF173" s="1">
        <v>10</v>
      </c>
      <c r="BG173" s="1">
        <v>0</v>
      </c>
      <c r="BH173" s="1">
        <v>435600</v>
      </c>
      <c r="BI173" s="1">
        <v>435600</v>
      </c>
      <c r="BJ173" s="1">
        <v>2547</v>
      </c>
      <c r="BK173" s="1" t="s">
        <v>1852</v>
      </c>
      <c r="BL173" s="1" t="s">
        <v>133</v>
      </c>
      <c r="BM173" s="1" t="s">
        <v>682</v>
      </c>
      <c r="BO173" s="1" t="s">
        <v>135</v>
      </c>
      <c r="BP173" s="1" t="s">
        <v>113</v>
      </c>
      <c r="BQ173" s="1">
        <v>1999</v>
      </c>
      <c r="BR173" s="1">
        <v>1999</v>
      </c>
      <c r="BT173" s="1" t="s">
        <v>155</v>
      </c>
      <c r="BU173" s="1" t="s">
        <v>156</v>
      </c>
      <c r="BV173" s="1" t="s">
        <v>282</v>
      </c>
      <c r="BW173" s="1">
        <v>1</v>
      </c>
      <c r="BX173" s="1">
        <v>0</v>
      </c>
      <c r="BY173" s="1">
        <v>100</v>
      </c>
      <c r="BZ173" s="1" t="s">
        <v>175</v>
      </c>
      <c r="CA173" s="1">
        <v>35747</v>
      </c>
      <c r="CB173" s="1" t="s">
        <v>139</v>
      </c>
      <c r="CC173" s="1">
        <v>2019</v>
      </c>
      <c r="CD173" s="1">
        <v>0</v>
      </c>
      <c r="CE173" s="1">
        <v>0</v>
      </c>
      <c r="CF173" s="1">
        <v>0</v>
      </c>
      <c r="CG173" s="1">
        <v>0</v>
      </c>
      <c r="CH173" s="1">
        <v>0</v>
      </c>
      <c r="CI173" s="1">
        <v>0</v>
      </c>
      <c r="CJ173" s="1">
        <v>0</v>
      </c>
      <c r="CK173" s="1">
        <v>0</v>
      </c>
      <c r="CL173" s="1">
        <v>0</v>
      </c>
      <c r="CM173" s="1">
        <v>0</v>
      </c>
      <c r="CN173" s="1">
        <v>0</v>
      </c>
      <c r="CO173" s="1">
        <v>2018</v>
      </c>
      <c r="CP173" s="5">
        <v>242321</v>
      </c>
      <c r="CQ173" s="5">
        <v>0</v>
      </c>
      <c r="CR173" s="5">
        <v>36000</v>
      </c>
      <c r="CS173" s="5">
        <v>0</v>
      </c>
      <c r="CT173" s="5">
        <v>1458</v>
      </c>
      <c r="CU173" s="5">
        <v>324000</v>
      </c>
      <c r="CV173" s="5">
        <v>602321</v>
      </c>
      <c r="CW173" s="5">
        <v>322542</v>
      </c>
      <c r="CX173" s="5">
        <v>279779</v>
      </c>
      <c r="CY173" s="5">
        <v>0</v>
      </c>
      <c r="CZ173" s="5">
        <v>279779</v>
      </c>
      <c r="DA173" s="1">
        <v>0</v>
      </c>
      <c r="DB173" s="1">
        <v>0</v>
      </c>
      <c r="DE173" s="1">
        <v>0</v>
      </c>
      <c r="DF173" s="3">
        <v>3.78564463887</v>
      </c>
      <c r="DG173" s="4">
        <f t="shared" si="24"/>
        <v>0.37856446388699999</v>
      </c>
      <c r="DH173" s="5">
        <f t="shared" si="25"/>
        <v>0.82644628099173556</v>
      </c>
      <c r="DI173" s="6">
        <f t="shared" si="26"/>
        <v>136283.20699932001</v>
      </c>
      <c r="DJ173" s="6">
        <f>IF(ISNUMBER(MATCH(B173,'Green Overlap'!A:A,0)),MAX(12,DH173*1.35),MAX(DH173*1.35,3.5))</f>
        <v>3.5</v>
      </c>
      <c r="DK173" s="7">
        <f t="shared" si="27"/>
        <v>577159.38164212019</v>
      </c>
      <c r="DL173">
        <f>COUNTIF('Impacted Properties'!A:A,Red_A_Coit_to_US_75!B173)</f>
        <v>1</v>
      </c>
      <c r="DM173" s="7">
        <f t="shared" si="23"/>
        <v>67000</v>
      </c>
      <c r="DN173" s="7">
        <f t="shared" si="28"/>
        <v>0</v>
      </c>
    </row>
    <row r="174" spans="1:118" ht="28.8" x14ac:dyDescent="0.3">
      <c r="A174" s="1">
        <v>323974</v>
      </c>
      <c r="B174" s="1">
        <v>2723735</v>
      </c>
      <c r="C174" s="1" t="s">
        <v>1853</v>
      </c>
      <c r="H174" s="1">
        <v>62860.544282800001</v>
      </c>
      <c r="I174" s="1">
        <v>1003.3246616</v>
      </c>
      <c r="J174" s="1">
        <v>62711.7265625</v>
      </c>
      <c r="K174" s="1">
        <v>1002.1657526499999</v>
      </c>
      <c r="P174" s="1" t="s">
        <v>1854</v>
      </c>
      <c r="Q174" s="1">
        <v>2723735</v>
      </c>
      <c r="R174" s="1" t="s">
        <v>1853</v>
      </c>
      <c r="S174" s="1" t="s">
        <v>1088</v>
      </c>
      <c r="T174" s="1" t="s">
        <v>113</v>
      </c>
      <c r="U174" s="1">
        <v>100</v>
      </c>
      <c r="V174" s="1" t="s">
        <v>1855</v>
      </c>
      <c r="X174" s="1" t="s">
        <v>1090</v>
      </c>
      <c r="Z174" s="1" t="s">
        <v>219</v>
      </c>
      <c r="AA174" s="1" t="s">
        <v>116</v>
      </c>
      <c r="AB174" s="1" t="s">
        <v>1091</v>
      </c>
      <c r="AC174" s="1" t="s">
        <v>118</v>
      </c>
      <c r="AD174" s="1" t="s">
        <v>239</v>
      </c>
      <c r="AE174" s="1" t="s">
        <v>1361</v>
      </c>
      <c r="AF174" s="1" t="s">
        <v>241</v>
      </c>
      <c r="AG174" s="1" t="s">
        <v>242</v>
      </c>
      <c r="AH174" s="1" t="s">
        <v>1177</v>
      </c>
      <c r="AI174" s="1" t="s">
        <v>1856</v>
      </c>
      <c r="AJ174" s="1" t="s">
        <v>839</v>
      </c>
      <c r="AL174" s="1">
        <v>0</v>
      </c>
      <c r="AM174" s="1">
        <v>0</v>
      </c>
      <c r="AN174" s="1" t="s">
        <v>1857</v>
      </c>
      <c r="AO174" s="1" t="s">
        <v>247</v>
      </c>
      <c r="AP174" s="1" t="s">
        <v>248</v>
      </c>
      <c r="AQ174" s="1" t="s">
        <v>249</v>
      </c>
      <c r="AR174" s="1" t="s">
        <v>180</v>
      </c>
      <c r="AS174" s="1" t="s">
        <v>116</v>
      </c>
      <c r="AT174" s="1" t="s">
        <v>250</v>
      </c>
      <c r="AU174" s="2" t="s">
        <v>1858</v>
      </c>
      <c r="AV174" s="1" t="s">
        <v>252</v>
      </c>
      <c r="AW174" s="1" t="s">
        <v>129</v>
      </c>
      <c r="AZ174" s="1" t="s">
        <v>253</v>
      </c>
      <c r="BA174" s="1" t="s">
        <v>1365</v>
      </c>
      <c r="BB174" s="1" t="s">
        <v>1366</v>
      </c>
      <c r="BC174" s="1" t="s">
        <v>1367</v>
      </c>
      <c r="BD174" s="1">
        <v>42024</v>
      </c>
      <c r="BE174" s="1" t="s">
        <v>372</v>
      </c>
      <c r="BF174" s="1">
        <v>1.44</v>
      </c>
      <c r="BG174" s="1">
        <v>0</v>
      </c>
      <c r="BH174" s="1">
        <v>62726.400000000001</v>
      </c>
      <c r="BI174" s="1">
        <v>62726.400000000001</v>
      </c>
      <c r="BJ174" s="1">
        <v>8762</v>
      </c>
      <c r="BK174" s="1" t="s">
        <v>1859</v>
      </c>
      <c r="BL174" s="1" t="s">
        <v>391</v>
      </c>
      <c r="BM174" s="1" t="s">
        <v>1860</v>
      </c>
      <c r="BN174" s="1" t="s">
        <v>1861</v>
      </c>
      <c r="BO174" s="1" t="s">
        <v>135</v>
      </c>
      <c r="BP174" s="1" t="s">
        <v>173</v>
      </c>
      <c r="BQ174" s="1">
        <v>2015</v>
      </c>
      <c r="BR174" s="1">
        <v>2015</v>
      </c>
      <c r="BT174" s="1" t="s">
        <v>391</v>
      </c>
      <c r="BW174" s="1">
        <v>1</v>
      </c>
      <c r="BX174" s="1">
        <v>0</v>
      </c>
      <c r="BY174" s="1">
        <v>100</v>
      </c>
      <c r="BZ174" s="1" t="s">
        <v>175</v>
      </c>
      <c r="CA174" s="1">
        <v>42283</v>
      </c>
      <c r="CB174" s="1" t="s">
        <v>139</v>
      </c>
      <c r="CC174" s="1">
        <v>2019</v>
      </c>
      <c r="CD174" s="1">
        <v>0</v>
      </c>
      <c r="CE174" s="1">
        <v>0</v>
      </c>
      <c r="CF174" s="1">
        <v>0</v>
      </c>
      <c r="CG174" s="1">
        <v>0</v>
      </c>
      <c r="CH174" s="1">
        <v>0</v>
      </c>
      <c r="CI174" s="1">
        <v>0</v>
      </c>
      <c r="CJ174" s="1">
        <v>0</v>
      </c>
      <c r="CK174" s="1">
        <v>0</v>
      </c>
      <c r="CL174" s="1">
        <v>0</v>
      </c>
      <c r="CM174" s="1">
        <v>0</v>
      </c>
      <c r="CN174" s="1">
        <v>0</v>
      </c>
      <c r="CO174" s="1">
        <v>2018</v>
      </c>
      <c r="CP174" s="5">
        <v>0</v>
      </c>
      <c r="CQ174" s="5">
        <v>1362339</v>
      </c>
      <c r="CR174" s="5">
        <v>0</v>
      </c>
      <c r="CS174" s="5">
        <v>1379981</v>
      </c>
      <c r="CT174" s="5">
        <v>0</v>
      </c>
      <c r="CU174" s="5">
        <v>0</v>
      </c>
      <c r="CV174" s="5">
        <v>2742320</v>
      </c>
      <c r="CW174" s="5">
        <v>0</v>
      </c>
      <c r="CX174" s="5">
        <v>2742320</v>
      </c>
      <c r="CY174" s="5">
        <v>0</v>
      </c>
      <c r="CZ174" s="5">
        <v>2742320</v>
      </c>
      <c r="DA174" s="1">
        <v>0</v>
      </c>
      <c r="DB174" s="1">
        <v>0</v>
      </c>
      <c r="DE174" s="1">
        <v>0</v>
      </c>
      <c r="DF174" s="3">
        <v>0.88371348137600003</v>
      </c>
      <c r="DG174" s="4">
        <f t="shared" si="24"/>
        <v>0.61368991762222214</v>
      </c>
      <c r="DH174" s="5">
        <f t="shared" si="25"/>
        <v>22.000003188450158</v>
      </c>
      <c r="DI174" s="6">
        <f t="shared" si="26"/>
        <v>846880.42621023185</v>
      </c>
      <c r="DJ174" s="6">
        <f>IF(ISNUMBER(MATCH(B174,'Green Overlap'!A:A,0)),MAX(12,DH174*1.35),MAX(DH174*1.35,3.5))</f>
        <v>29.700004304407717</v>
      </c>
      <c r="DK174" s="7">
        <f t="shared" si="27"/>
        <v>1143288.5753838131</v>
      </c>
      <c r="DL174">
        <f>COUNTIF('Impacted Properties'!A:A,Red_A_Coit_to_US_75!B174)</f>
        <v>1</v>
      </c>
      <c r="DM174" s="7">
        <f t="shared" si="23"/>
        <v>67000</v>
      </c>
      <c r="DN174" s="7">
        <f t="shared" si="28"/>
        <v>0</v>
      </c>
    </row>
    <row r="175" spans="1:118" x14ac:dyDescent="0.3">
      <c r="A175" s="1">
        <v>399063</v>
      </c>
      <c r="B175" s="1">
        <v>1949413</v>
      </c>
      <c r="C175" s="1" t="s">
        <v>1862</v>
      </c>
      <c r="D175" s="1">
        <v>38914</v>
      </c>
      <c r="H175" s="1">
        <v>528479.34833800001</v>
      </c>
      <c r="I175" s="1">
        <v>3406.8675904900001</v>
      </c>
      <c r="J175" s="1">
        <v>528479.34960900003</v>
      </c>
      <c r="K175" s="1">
        <v>3406.8675904900001</v>
      </c>
      <c r="L175" s="1" t="s">
        <v>333</v>
      </c>
      <c r="M175" s="1">
        <v>43431</v>
      </c>
      <c r="N175" s="1" t="s">
        <v>333</v>
      </c>
      <c r="O175" s="1">
        <v>43431</v>
      </c>
      <c r="P175" s="1" t="s">
        <v>1863</v>
      </c>
      <c r="Q175" s="1">
        <v>1949413</v>
      </c>
      <c r="R175" s="1" t="s">
        <v>1862</v>
      </c>
      <c r="S175" s="1" t="s">
        <v>919</v>
      </c>
      <c r="T175" s="1" t="s">
        <v>113</v>
      </c>
      <c r="U175" s="1">
        <v>100</v>
      </c>
      <c r="X175" s="1" t="s">
        <v>920</v>
      </c>
      <c r="Z175" s="1" t="s">
        <v>115</v>
      </c>
      <c r="AA175" s="1" t="s">
        <v>116</v>
      </c>
      <c r="AB175" s="1" t="s">
        <v>921</v>
      </c>
      <c r="AC175" s="1" t="s">
        <v>118</v>
      </c>
      <c r="AD175" s="1" t="s">
        <v>292</v>
      </c>
      <c r="AE175" s="1" t="s">
        <v>293</v>
      </c>
      <c r="AF175" s="1" t="s">
        <v>294</v>
      </c>
      <c r="AH175" s="1" t="s">
        <v>341</v>
      </c>
      <c r="AI175" s="1" t="s">
        <v>1864</v>
      </c>
      <c r="AL175" s="1">
        <v>0</v>
      </c>
      <c r="AM175" s="1">
        <v>0</v>
      </c>
      <c r="AW175" s="1" t="s">
        <v>168</v>
      </c>
      <c r="AZ175" s="1" t="s">
        <v>170</v>
      </c>
      <c r="BC175" s="1" t="s">
        <v>1865</v>
      </c>
      <c r="BD175" s="1">
        <v>38838</v>
      </c>
      <c r="BE175" s="1" t="s">
        <v>441</v>
      </c>
      <c r="BF175" s="1">
        <v>12</v>
      </c>
      <c r="BG175" s="1">
        <v>278.09100000000001</v>
      </c>
      <c r="BH175" s="1">
        <v>522720</v>
      </c>
      <c r="BI175" s="1">
        <v>522720</v>
      </c>
      <c r="BJ175" s="1">
        <v>0</v>
      </c>
      <c r="BK175" s="1" t="s">
        <v>292</v>
      </c>
      <c r="BL175" s="1" t="s">
        <v>214</v>
      </c>
      <c r="BO175" s="1" t="s">
        <v>135</v>
      </c>
      <c r="BP175" s="1" t="s">
        <v>113</v>
      </c>
      <c r="BQ175" s="1">
        <v>0</v>
      </c>
      <c r="BR175" s="1">
        <v>0</v>
      </c>
      <c r="BT175" s="1" t="s">
        <v>155</v>
      </c>
      <c r="BW175" s="1">
        <v>0</v>
      </c>
      <c r="BX175" s="1">
        <v>0</v>
      </c>
      <c r="BY175" s="1">
        <v>0</v>
      </c>
      <c r="BZ175" s="1" t="s">
        <v>175</v>
      </c>
      <c r="CA175" s="1">
        <v>31778</v>
      </c>
      <c r="CB175" s="1" t="s">
        <v>139</v>
      </c>
      <c r="CC175" s="1">
        <v>2019</v>
      </c>
      <c r="CD175" s="1">
        <v>0</v>
      </c>
      <c r="CE175" s="1">
        <v>0</v>
      </c>
      <c r="CF175" s="1">
        <v>0</v>
      </c>
      <c r="CG175" s="1">
        <v>0</v>
      </c>
      <c r="CH175" s="1">
        <v>0</v>
      </c>
      <c r="CI175" s="1">
        <v>0</v>
      </c>
      <c r="CJ175" s="1">
        <v>0</v>
      </c>
      <c r="CK175" s="1">
        <v>0</v>
      </c>
      <c r="CL175" s="1">
        <v>0</v>
      </c>
      <c r="CM175" s="1">
        <v>0</v>
      </c>
      <c r="CN175" s="1">
        <v>0</v>
      </c>
      <c r="CO175" s="1">
        <v>2018</v>
      </c>
      <c r="CP175" s="5">
        <v>0</v>
      </c>
      <c r="CQ175" s="5">
        <v>0</v>
      </c>
      <c r="CR175" s="5">
        <v>0</v>
      </c>
      <c r="CS175" s="5">
        <v>0</v>
      </c>
      <c r="CT175" s="5">
        <v>1944</v>
      </c>
      <c r="CU175" s="5">
        <v>360000</v>
      </c>
      <c r="CV175" s="5">
        <v>360000</v>
      </c>
      <c r="CW175" s="5">
        <v>358056</v>
      </c>
      <c r="CX175" s="5">
        <v>1944</v>
      </c>
      <c r="CY175" s="5">
        <v>0</v>
      </c>
      <c r="CZ175" s="5">
        <v>1944</v>
      </c>
      <c r="DA175" s="1">
        <v>0</v>
      </c>
      <c r="DB175" s="1">
        <v>0</v>
      </c>
      <c r="DE175" s="1">
        <v>0</v>
      </c>
      <c r="DF175" s="3">
        <v>1.0958467055100001</v>
      </c>
      <c r="DG175" s="4">
        <f t="shared" si="24"/>
        <v>9.1320558792500006E-2</v>
      </c>
      <c r="DH175" s="5">
        <f t="shared" si="25"/>
        <v>0.68870523415977958</v>
      </c>
      <c r="DI175" s="6">
        <f t="shared" si="26"/>
        <v>32875.401165299998</v>
      </c>
      <c r="DJ175" s="6">
        <f>IF(ISNUMBER(MATCH(B175,'Green Overlap'!A:A,0)),MAX(12,DH175*1.35),MAX(DH175*1.35,3.5))</f>
        <v>3.5</v>
      </c>
      <c r="DK175" s="7">
        <f t="shared" si="27"/>
        <v>167072.7887220546</v>
      </c>
      <c r="DL175">
        <f>COUNTIF('Impacted Properties'!A:A,Red_A_Coit_to_US_75!B175)</f>
        <v>0</v>
      </c>
      <c r="DM175" s="7">
        <f t="shared" si="23"/>
        <v>67000</v>
      </c>
      <c r="DN175" s="7">
        <f t="shared" si="28"/>
        <v>234100</v>
      </c>
    </row>
    <row r="176" spans="1:118" x14ac:dyDescent="0.3">
      <c r="A176" s="1">
        <v>399058</v>
      </c>
      <c r="B176" s="1">
        <v>1975138</v>
      </c>
      <c r="C176" s="1" t="s">
        <v>1866</v>
      </c>
      <c r="D176" s="1">
        <v>38914</v>
      </c>
      <c r="H176" s="1">
        <v>3040977.3268499998</v>
      </c>
      <c r="I176" s="1">
        <v>9627.7030331200003</v>
      </c>
      <c r="J176" s="1">
        <v>3040977.3300800002</v>
      </c>
      <c r="K176" s="1">
        <v>9627.7030331200003</v>
      </c>
      <c r="L176" s="1" t="s">
        <v>333</v>
      </c>
      <c r="M176" s="1">
        <v>43431</v>
      </c>
      <c r="N176" s="1" t="s">
        <v>333</v>
      </c>
      <c r="O176" s="1">
        <v>43431</v>
      </c>
      <c r="P176" s="1" t="s">
        <v>1867</v>
      </c>
      <c r="Q176" s="1">
        <v>1975138</v>
      </c>
      <c r="R176" s="1" t="s">
        <v>1866</v>
      </c>
      <c r="S176" s="1" t="s">
        <v>919</v>
      </c>
      <c r="T176" s="1" t="s">
        <v>113</v>
      </c>
      <c r="U176" s="1">
        <v>100</v>
      </c>
      <c r="X176" s="1" t="s">
        <v>920</v>
      </c>
      <c r="Z176" s="1" t="s">
        <v>115</v>
      </c>
      <c r="AA176" s="1" t="s">
        <v>116</v>
      </c>
      <c r="AB176" s="1" t="s">
        <v>921</v>
      </c>
      <c r="AC176" s="1" t="s">
        <v>118</v>
      </c>
      <c r="AD176" s="1" t="s">
        <v>292</v>
      </c>
      <c r="AE176" s="1" t="s">
        <v>293</v>
      </c>
      <c r="AF176" s="1" t="s">
        <v>294</v>
      </c>
      <c r="AH176" s="1" t="s">
        <v>717</v>
      </c>
      <c r="AI176" s="1" t="s">
        <v>1868</v>
      </c>
      <c r="AL176" s="1">
        <v>0</v>
      </c>
      <c r="AM176" s="1">
        <v>0</v>
      </c>
      <c r="AW176" s="1" t="s">
        <v>168</v>
      </c>
      <c r="AZ176" s="1" t="s">
        <v>170</v>
      </c>
      <c r="BC176" s="1" t="s">
        <v>1869</v>
      </c>
      <c r="BD176" s="1">
        <v>43373</v>
      </c>
      <c r="BE176" s="1" t="s">
        <v>255</v>
      </c>
      <c r="BF176" s="1">
        <v>69.709999999999994</v>
      </c>
      <c r="BG176" s="1">
        <v>278.09100000000001</v>
      </c>
      <c r="BH176" s="1">
        <v>3036567.6</v>
      </c>
      <c r="BI176" s="1">
        <v>3036567.6</v>
      </c>
      <c r="BJ176" s="1">
        <v>0</v>
      </c>
      <c r="BK176" s="1" t="s">
        <v>292</v>
      </c>
      <c r="BL176" s="1" t="s">
        <v>214</v>
      </c>
      <c r="BO176" s="1" t="s">
        <v>135</v>
      </c>
      <c r="BP176" s="1" t="s">
        <v>113</v>
      </c>
      <c r="BQ176" s="1">
        <v>0</v>
      </c>
      <c r="BR176" s="1">
        <v>0</v>
      </c>
      <c r="BT176" s="1" t="s">
        <v>136</v>
      </c>
      <c r="BW176" s="1">
        <v>0</v>
      </c>
      <c r="BX176" s="1">
        <v>0</v>
      </c>
      <c r="BY176" s="1">
        <v>0</v>
      </c>
      <c r="BZ176" s="1" t="s">
        <v>175</v>
      </c>
      <c r="CA176" s="1">
        <v>33332</v>
      </c>
      <c r="CB176" s="1" t="s">
        <v>139</v>
      </c>
      <c r="CC176" s="1">
        <v>2019</v>
      </c>
      <c r="CD176" s="1">
        <v>0</v>
      </c>
      <c r="CE176" s="1">
        <v>0</v>
      </c>
      <c r="CF176" s="1">
        <v>0</v>
      </c>
      <c r="CG176" s="1">
        <v>0</v>
      </c>
      <c r="CH176" s="1">
        <v>0</v>
      </c>
      <c r="CI176" s="1">
        <v>0</v>
      </c>
      <c r="CJ176" s="1">
        <v>0</v>
      </c>
      <c r="CK176" s="1">
        <v>0</v>
      </c>
      <c r="CL176" s="1">
        <v>0</v>
      </c>
      <c r="CM176" s="1">
        <v>0</v>
      </c>
      <c r="CN176" s="1">
        <v>0</v>
      </c>
      <c r="CO176" s="1">
        <v>2018</v>
      </c>
      <c r="CP176" s="5">
        <v>0</v>
      </c>
      <c r="CQ176" s="5">
        <v>0</v>
      </c>
      <c r="CR176" s="5">
        <v>0</v>
      </c>
      <c r="CS176" s="5">
        <v>0</v>
      </c>
      <c r="CT176" s="5">
        <v>7738</v>
      </c>
      <c r="CU176" s="5">
        <v>2091300</v>
      </c>
      <c r="CV176" s="5">
        <v>2091300</v>
      </c>
      <c r="CW176" s="5">
        <v>2083562</v>
      </c>
      <c r="CX176" s="5">
        <v>7738</v>
      </c>
      <c r="CY176" s="5">
        <v>0</v>
      </c>
      <c r="CZ176" s="5">
        <v>7738</v>
      </c>
      <c r="DA176" s="1">
        <v>0</v>
      </c>
      <c r="DB176" s="1">
        <v>0</v>
      </c>
      <c r="DE176" s="1">
        <v>0</v>
      </c>
      <c r="DF176" s="3">
        <v>0.10302398759</v>
      </c>
      <c r="DG176" s="4">
        <f t="shared" si="24"/>
        <v>1.4778939548127958E-3</v>
      </c>
      <c r="DH176" s="5">
        <f t="shared" si="25"/>
        <v>0.68870523415977958</v>
      </c>
      <c r="DI176" s="6">
        <f t="shared" si="26"/>
        <v>3090.7196276999998</v>
      </c>
      <c r="DJ176" s="6">
        <f>IF(ISNUMBER(MATCH(B176,'Green Overlap'!A:A,0)),MAX(12,DH176*1.35),MAX(DH176*1.35,3.5))</f>
        <v>3.5</v>
      </c>
      <c r="DK176" s="7">
        <f t="shared" si="27"/>
        <v>15707.037147971401</v>
      </c>
      <c r="DL176">
        <f>COUNTIF('Impacted Properties'!A:A,Red_A_Coit_to_US_75!B176)</f>
        <v>0</v>
      </c>
      <c r="DM176" s="7">
        <f t="shared" si="23"/>
        <v>11000</v>
      </c>
      <c r="DN176" s="7">
        <f t="shared" si="28"/>
        <v>26800</v>
      </c>
    </row>
    <row r="177" spans="1:118" x14ac:dyDescent="0.3">
      <c r="A177" s="1">
        <v>399059</v>
      </c>
      <c r="B177" s="1">
        <v>1975140</v>
      </c>
      <c r="C177" s="1" t="s">
        <v>1870</v>
      </c>
      <c r="H177" s="1">
        <v>503263.43520900002</v>
      </c>
      <c r="I177" s="1">
        <v>2861.52844271</v>
      </c>
      <c r="J177" s="1">
        <v>503263.43554699997</v>
      </c>
      <c r="K177" s="1">
        <v>2861.52844271</v>
      </c>
      <c r="L177" s="1" t="s">
        <v>333</v>
      </c>
      <c r="M177" s="1">
        <v>43431</v>
      </c>
      <c r="N177" s="1" t="s">
        <v>333</v>
      </c>
      <c r="O177" s="1">
        <v>43431</v>
      </c>
      <c r="P177" s="1" t="s">
        <v>1871</v>
      </c>
      <c r="Q177" s="1">
        <v>1975140</v>
      </c>
      <c r="R177" s="1" t="s">
        <v>1870</v>
      </c>
      <c r="S177" s="1" t="s">
        <v>919</v>
      </c>
      <c r="T177" s="1" t="s">
        <v>113</v>
      </c>
      <c r="U177" s="1">
        <v>100</v>
      </c>
      <c r="X177" s="1" t="s">
        <v>920</v>
      </c>
      <c r="Z177" s="1" t="s">
        <v>115</v>
      </c>
      <c r="AA177" s="1" t="s">
        <v>116</v>
      </c>
      <c r="AB177" s="1" t="s">
        <v>921</v>
      </c>
      <c r="AC177" s="1" t="s">
        <v>118</v>
      </c>
      <c r="AD177" s="1" t="s">
        <v>292</v>
      </c>
      <c r="AE177" s="1" t="s">
        <v>293</v>
      </c>
      <c r="AF177" s="1" t="s">
        <v>294</v>
      </c>
      <c r="AH177" s="1" t="s">
        <v>1165</v>
      </c>
      <c r="AI177" s="1" t="s">
        <v>1872</v>
      </c>
      <c r="AL177" s="1">
        <v>0</v>
      </c>
      <c r="AM177" s="1">
        <v>0</v>
      </c>
      <c r="AW177" s="1" t="s">
        <v>168</v>
      </c>
      <c r="AZ177" s="1" t="s">
        <v>170</v>
      </c>
      <c r="BC177" s="1" t="s">
        <v>1869</v>
      </c>
      <c r="BD177" s="1">
        <v>43373</v>
      </c>
      <c r="BE177" s="1" t="s">
        <v>255</v>
      </c>
      <c r="BF177" s="1">
        <v>11.75</v>
      </c>
      <c r="BG177" s="1">
        <v>278.09100000000001</v>
      </c>
      <c r="BH177" s="1">
        <v>511830</v>
      </c>
      <c r="BI177" s="1">
        <v>511830</v>
      </c>
      <c r="BJ177" s="1">
        <v>0</v>
      </c>
      <c r="BK177" s="1" t="s">
        <v>292</v>
      </c>
      <c r="BL177" s="1" t="s">
        <v>214</v>
      </c>
      <c r="BO177" s="1" t="s">
        <v>135</v>
      </c>
      <c r="BP177" s="1" t="s">
        <v>113</v>
      </c>
      <c r="BQ177" s="1">
        <v>0</v>
      </c>
      <c r="BR177" s="1">
        <v>0</v>
      </c>
      <c r="BT177" s="1" t="s">
        <v>155</v>
      </c>
      <c r="BW177" s="1">
        <v>0</v>
      </c>
      <c r="BX177" s="1">
        <v>0</v>
      </c>
      <c r="BY177" s="1">
        <v>0</v>
      </c>
      <c r="BZ177" s="1" t="s">
        <v>175</v>
      </c>
      <c r="CA177" s="1">
        <v>33332</v>
      </c>
      <c r="CB177" s="1" t="s">
        <v>139</v>
      </c>
      <c r="CC177" s="1">
        <v>2019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0</v>
      </c>
      <c r="CK177" s="1">
        <v>0</v>
      </c>
      <c r="CL177" s="1">
        <v>0</v>
      </c>
      <c r="CM177" s="1">
        <v>0</v>
      </c>
      <c r="CN177" s="1">
        <v>0</v>
      </c>
      <c r="CO177" s="1">
        <v>2018</v>
      </c>
      <c r="CP177" s="5">
        <v>0</v>
      </c>
      <c r="CQ177" s="5">
        <v>0</v>
      </c>
      <c r="CR177" s="5">
        <v>0</v>
      </c>
      <c r="CS177" s="5">
        <v>0</v>
      </c>
      <c r="CT177" s="5">
        <v>1622</v>
      </c>
      <c r="CU177" s="5">
        <v>352500</v>
      </c>
      <c r="CV177" s="5">
        <v>352500</v>
      </c>
      <c r="CW177" s="5">
        <v>350878</v>
      </c>
      <c r="CX177" s="5">
        <v>1622</v>
      </c>
      <c r="CY177" s="5">
        <v>0</v>
      </c>
      <c r="CZ177" s="5">
        <v>1622</v>
      </c>
      <c r="DA177" s="1">
        <v>0</v>
      </c>
      <c r="DB177" s="1">
        <v>0</v>
      </c>
      <c r="DE177" s="1">
        <v>0</v>
      </c>
      <c r="DF177" s="3">
        <v>2.7932180029200002</v>
      </c>
      <c r="DG177" s="4">
        <f t="shared" si="24"/>
        <v>0.23772068109957448</v>
      </c>
      <c r="DH177" s="5">
        <f t="shared" si="25"/>
        <v>0.68870523415977958</v>
      </c>
      <c r="DI177" s="6">
        <f t="shared" si="26"/>
        <v>83796.540087600006</v>
      </c>
      <c r="DJ177" s="6">
        <f>IF(ISNUMBER(MATCH(B177,'Green Overlap'!A:A,0)),MAX(12,DH177*1.35),MAX(DH177*1.35,3.5))</f>
        <v>3.5</v>
      </c>
      <c r="DK177" s="7">
        <f t="shared" si="27"/>
        <v>425854.01672518323</v>
      </c>
      <c r="DL177">
        <f>COUNTIF('Impacted Properties'!A:A,Red_A_Coit_to_US_75!B177)</f>
        <v>0</v>
      </c>
      <c r="DM177" s="7">
        <f t="shared" si="23"/>
        <v>67000</v>
      </c>
      <c r="DN177" s="7">
        <f t="shared" si="28"/>
        <v>492900</v>
      </c>
    </row>
    <row r="178" spans="1:118" x14ac:dyDescent="0.3">
      <c r="DI178" s="6">
        <f>SUM(DI2:DI177)</f>
        <v>31143048.266995091</v>
      </c>
      <c r="DL178">
        <f>SUM(DL2:DL177)</f>
        <v>63</v>
      </c>
      <c r="DN178" s="8">
        <f>SUM(DN2:DN177)</f>
        <v>77513400</v>
      </c>
    </row>
  </sheetData>
  <conditionalFormatting sqref="Q1:Q1048576">
    <cfRule type="duplicateValues" dxfId="2" priority="2"/>
  </conditionalFormatting>
  <conditionalFormatting sqref="B1:B1048576">
    <cfRule type="duplicateValues" dxfId="0" priority="1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FFD5-ABA4-410A-8DF7-8E70AD6D2A63}">
  <dimension ref="A1:A207"/>
  <sheetViews>
    <sheetView topLeftCell="A205" workbookViewId="0">
      <selection sqref="A1:A207"/>
    </sheetView>
  </sheetViews>
  <sheetFormatPr defaultRowHeight="14.4" x14ac:dyDescent="0.3"/>
  <sheetData>
    <row r="1" spans="1:1" x14ac:dyDescent="0.3">
      <c r="A1" s="1">
        <v>1063592</v>
      </c>
    </row>
    <row r="2" spans="1:1" x14ac:dyDescent="0.3">
      <c r="A2" s="1">
        <v>1587777</v>
      </c>
    </row>
    <row r="3" spans="1:1" x14ac:dyDescent="0.3">
      <c r="A3" s="1">
        <v>2056286</v>
      </c>
    </row>
    <row r="4" spans="1:1" x14ac:dyDescent="0.3">
      <c r="A4" s="1">
        <v>2612721</v>
      </c>
    </row>
    <row r="5" spans="1:1" x14ac:dyDescent="0.3">
      <c r="A5" s="1">
        <v>2637908</v>
      </c>
    </row>
    <row r="6" spans="1:1" x14ac:dyDescent="0.3">
      <c r="A6" s="1">
        <v>2657272</v>
      </c>
    </row>
    <row r="7" spans="1:1" x14ac:dyDescent="0.3">
      <c r="A7" s="1">
        <v>2695149</v>
      </c>
    </row>
    <row r="8" spans="1:1" x14ac:dyDescent="0.3">
      <c r="A8" s="1">
        <v>2713565</v>
      </c>
    </row>
    <row r="9" spans="1:1" x14ac:dyDescent="0.3">
      <c r="A9" s="1">
        <v>2736685</v>
      </c>
    </row>
    <row r="10" spans="1:1" x14ac:dyDescent="0.3">
      <c r="A10" s="1">
        <v>2756871</v>
      </c>
    </row>
    <row r="11" spans="1:1" x14ac:dyDescent="0.3">
      <c r="A11" s="1">
        <v>2774804</v>
      </c>
    </row>
    <row r="12" spans="1:1" x14ac:dyDescent="0.3">
      <c r="A12" s="1">
        <v>2789378</v>
      </c>
    </row>
    <row r="13" spans="1:1" x14ac:dyDescent="0.3">
      <c r="A13" s="1">
        <v>966075</v>
      </c>
    </row>
    <row r="14" spans="1:1" x14ac:dyDescent="0.3">
      <c r="A14" s="1">
        <v>1587740</v>
      </c>
    </row>
    <row r="15" spans="1:1" x14ac:dyDescent="0.3">
      <c r="A15" s="1">
        <v>1587795</v>
      </c>
    </row>
    <row r="16" spans="1:1" x14ac:dyDescent="0.3">
      <c r="A16" s="1">
        <v>2056449</v>
      </c>
    </row>
    <row r="17" spans="1:1" x14ac:dyDescent="0.3">
      <c r="A17" s="1">
        <v>2074128</v>
      </c>
    </row>
    <row r="18" spans="1:1" x14ac:dyDescent="0.3">
      <c r="A18" s="1">
        <v>2099205</v>
      </c>
    </row>
    <row r="19" spans="1:1" x14ac:dyDescent="0.3">
      <c r="A19" s="1">
        <v>2655183</v>
      </c>
    </row>
    <row r="20" spans="1:1" x14ac:dyDescent="0.3">
      <c r="A20" s="1">
        <v>2714236</v>
      </c>
    </row>
    <row r="21" spans="1:1" x14ac:dyDescent="0.3">
      <c r="A21" s="1">
        <v>2739596</v>
      </c>
    </row>
    <row r="22" spans="1:1" x14ac:dyDescent="0.3">
      <c r="A22" s="1">
        <v>2752730</v>
      </c>
    </row>
    <row r="23" spans="1:1" x14ac:dyDescent="0.3">
      <c r="A23" s="1">
        <v>2792032</v>
      </c>
    </row>
    <row r="24" spans="1:1" x14ac:dyDescent="0.3">
      <c r="A24" s="1">
        <v>1500343</v>
      </c>
    </row>
    <row r="25" spans="1:1" x14ac:dyDescent="0.3">
      <c r="A25" s="1">
        <v>2073059</v>
      </c>
    </row>
    <row r="26" spans="1:1" x14ac:dyDescent="0.3">
      <c r="A26" s="1">
        <v>2610595</v>
      </c>
    </row>
    <row r="27" spans="1:1" x14ac:dyDescent="0.3">
      <c r="A27" s="1">
        <v>2665171</v>
      </c>
    </row>
    <row r="28" spans="1:1" x14ac:dyDescent="0.3">
      <c r="A28" s="1">
        <v>2713567</v>
      </c>
    </row>
    <row r="29" spans="1:1" x14ac:dyDescent="0.3">
      <c r="A29" s="1">
        <v>965986</v>
      </c>
    </row>
    <row r="30" spans="1:1" x14ac:dyDescent="0.3">
      <c r="A30" s="1">
        <v>973432</v>
      </c>
    </row>
    <row r="31" spans="1:1" x14ac:dyDescent="0.3">
      <c r="A31" s="1">
        <v>2074133</v>
      </c>
    </row>
    <row r="32" spans="1:1" x14ac:dyDescent="0.3">
      <c r="A32" s="1">
        <v>2615047</v>
      </c>
    </row>
    <row r="33" spans="1:1" x14ac:dyDescent="0.3">
      <c r="A33" s="1">
        <v>2646661</v>
      </c>
    </row>
    <row r="34" spans="1:1" x14ac:dyDescent="0.3">
      <c r="A34" s="1">
        <v>2647572</v>
      </c>
    </row>
    <row r="35" spans="1:1" x14ac:dyDescent="0.3">
      <c r="A35" s="1">
        <v>2650314</v>
      </c>
    </row>
    <row r="36" spans="1:1" x14ac:dyDescent="0.3">
      <c r="A36" s="1">
        <v>2714765</v>
      </c>
    </row>
    <row r="37" spans="1:1" x14ac:dyDescent="0.3">
      <c r="A37" s="1">
        <v>966208</v>
      </c>
    </row>
    <row r="38" spans="1:1" x14ac:dyDescent="0.3">
      <c r="A38" s="1">
        <v>966477</v>
      </c>
    </row>
    <row r="39" spans="1:1" x14ac:dyDescent="0.3">
      <c r="A39" s="1">
        <v>1860294</v>
      </c>
    </row>
    <row r="40" spans="1:1" x14ac:dyDescent="0.3">
      <c r="A40" s="1">
        <v>2122240</v>
      </c>
    </row>
    <row r="41" spans="1:1" x14ac:dyDescent="0.3">
      <c r="A41" s="1">
        <v>2631154</v>
      </c>
    </row>
    <row r="42" spans="1:1" x14ac:dyDescent="0.3">
      <c r="A42" s="1">
        <v>2680177</v>
      </c>
    </row>
    <row r="43" spans="1:1" x14ac:dyDescent="0.3">
      <c r="A43" s="1">
        <v>2706471</v>
      </c>
    </row>
    <row r="44" spans="1:1" x14ac:dyDescent="0.3">
      <c r="A44" s="1">
        <v>965977</v>
      </c>
    </row>
    <row r="45" spans="1:1" x14ac:dyDescent="0.3">
      <c r="A45" s="1">
        <v>974501</v>
      </c>
    </row>
    <row r="46" spans="1:1" x14ac:dyDescent="0.3">
      <c r="A46" s="1">
        <v>1063422</v>
      </c>
    </row>
    <row r="47" spans="1:1" x14ac:dyDescent="0.3">
      <c r="A47" s="1">
        <v>2087266</v>
      </c>
    </row>
    <row r="48" spans="1:1" x14ac:dyDescent="0.3">
      <c r="A48" s="1">
        <v>2137146</v>
      </c>
    </row>
    <row r="49" spans="1:1" x14ac:dyDescent="0.3">
      <c r="A49" s="1">
        <v>2630582</v>
      </c>
    </row>
    <row r="50" spans="1:1" x14ac:dyDescent="0.3">
      <c r="A50" s="1">
        <v>2647980</v>
      </c>
    </row>
    <row r="51" spans="1:1" x14ac:dyDescent="0.3">
      <c r="A51" s="1">
        <v>2689059</v>
      </c>
    </row>
    <row r="52" spans="1:1" x14ac:dyDescent="0.3">
      <c r="A52" s="1">
        <v>2731328</v>
      </c>
    </row>
    <row r="53" spans="1:1" x14ac:dyDescent="0.3">
      <c r="A53" s="1">
        <v>965673</v>
      </c>
    </row>
    <row r="54" spans="1:1" x14ac:dyDescent="0.3">
      <c r="A54" s="1">
        <v>1500334</v>
      </c>
    </row>
    <row r="55" spans="1:1" x14ac:dyDescent="0.3">
      <c r="A55" s="1">
        <v>1587722</v>
      </c>
    </row>
    <row r="56" spans="1:1" x14ac:dyDescent="0.3">
      <c r="A56" s="1">
        <v>2632178</v>
      </c>
    </row>
    <row r="57" spans="1:1" x14ac:dyDescent="0.3">
      <c r="A57" s="1">
        <v>2713569</v>
      </c>
    </row>
    <row r="58" spans="1:1" x14ac:dyDescent="0.3">
      <c r="A58" s="1">
        <v>2753732</v>
      </c>
    </row>
    <row r="59" spans="1:1" x14ac:dyDescent="0.3">
      <c r="A59" s="1">
        <v>2779036</v>
      </c>
    </row>
    <row r="60" spans="1:1" x14ac:dyDescent="0.3">
      <c r="A60" s="1">
        <v>965441</v>
      </c>
    </row>
    <row r="61" spans="1:1" x14ac:dyDescent="0.3">
      <c r="A61" s="1">
        <v>965913</v>
      </c>
    </row>
    <row r="62" spans="1:1" x14ac:dyDescent="0.3">
      <c r="A62" s="1">
        <v>966011</v>
      </c>
    </row>
    <row r="63" spans="1:1" x14ac:dyDescent="0.3">
      <c r="A63" s="1">
        <v>1973552</v>
      </c>
    </row>
    <row r="64" spans="1:1" x14ac:dyDescent="0.3">
      <c r="A64" s="1">
        <v>2629317</v>
      </c>
    </row>
    <row r="65" spans="1:1" x14ac:dyDescent="0.3">
      <c r="A65" s="1">
        <v>2656330</v>
      </c>
    </row>
    <row r="66" spans="1:1" x14ac:dyDescent="0.3">
      <c r="A66" s="1">
        <v>2656648</v>
      </c>
    </row>
    <row r="67" spans="1:1" x14ac:dyDescent="0.3">
      <c r="A67" s="1">
        <v>2665437</v>
      </c>
    </row>
    <row r="68" spans="1:1" x14ac:dyDescent="0.3">
      <c r="A68" s="1">
        <v>2713568</v>
      </c>
    </row>
    <row r="69" spans="1:1" x14ac:dyDescent="0.3">
      <c r="A69" s="1">
        <v>2714239</v>
      </c>
    </row>
    <row r="70" spans="1:1" x14ac:dyDescent="0.3">
      <c r="A70" s="1">
        <v>2752743</v>
      </c>
    </row>
    <row r="71" spans="1:1" x14ac:dyDescent="0.3">
      <c r="A71" s="1">
        <v>965904</v>
      </c>
    </row>
    <row r="72" spans="1:1" x14ac:dyDescent="0.3">
      <c r="A72" s="1">
        <v>966039</v>
      </c>
    </row>
    <row r="73" spans="1:1" x14ac:dyDescent="0.3">
      <c r="A73" s="1">
        <v>974271</v>
      </c>
    </row>
    <row r="74" spans="1:1" x14ac:dyDescent="0.3">
      <c r="A74" s="1">
        <v>1812685</v>
      </c>
    </row>
    <row r="75" spans="1:1" x14ac:dyDescent="0.3">
      <c r="A75" s="1">
        <v>2059063</v>
      </c>
    </row>
    <row r="76" spans="1:1" x14ac:dyDescent="0.3">
      <c r="A76" s="1">
        <v>2073063</v>
      </c>
    </row>
    <row r="77" spans="1:1" x14ac:dyDescent="0.3">
      <c r="A77" s="1">
        <v>2074129</v>
      </c>
    </row>
    <row r="78" spans="1:1" x14ac:dyDescent="0.3">
      <c r="A78" s="1">
        <v>2152852</v>
      </c>
    </row>
    <row r="79" spans="1:1" x14ac:dyDescent="0.3">
      <c r="A79" s="1">
        <v>2611680</v>
      </c>
    </row>
    <row r="80" spans="1:1" x14ac:dyDescent="0.3">
      <c r="A80" s="1">
        <v>2630150</v>
      </c>
    </row>
    <row r="81" spans="1:1" x14ac:dyDescent="0.3">
      <c r="A81" s="1">
        <v>2630585</v>
      </c>
    </row>
    <row r="82" spans="1:1" x14ac:dyDescent="0.3">
      <c r="A82" s="1">
        <v>2655831</v>
      </c>
    </row>
    <row r="83" spans="1:1" x14ac:dyDescent="0.3">
      <c r="A83" s="1">
        <v>2656328</v>
      </c>
    </row>
    <row r="84" spans="1:1" x14ac:dyDescent="0.3">
      <c r="A84" s="1">
        <v>2688434</v>
      </c>
    </row>
    <row r="85" spans="1:1" x14ac:dyDescent="0.3">
      <c r="A85" s="1">
        <v>2743970</v>
      </c>
    </row>
    <row r="86" spans="1:1" x14ac:dyDescent="0.3">
      <c r="A86" s="1">
        <v>1063306</v>
      </c>
    </row>
    <row r="87" spans="1:1" x14ac:dyDescent="0.3">
      <c r="A87" s="1">
        <v>1072519</v>
      </c>
    </row>
    <row r="88" spans="1:1" x14ac:dyDescent="0.3">
      <c r="A88" s="1">
        <v>2514671</v>
      </c>
    </row>
    <row r="89" spans="1:1" x14ac:dyDescent="0.3">
      <c r="A89" s="1">
        <v>2618587</v>
      </c>
    </row>
    <row r="90" spans="1:1" x14ac:dyDescent="0.3">
      <c r="A90" s="1">
        <v>2630590</v>
      </c>
    </row>
    <row r="91" spans="1:1" x14ac:dyDescent="0.3">
      <c r="A91" s="1">
        <v>2645945</v>
      </c>
    </row>
    <row r="92" spans="1:1" x14ac:dyDescent="0.3">
      <c r="A92" s="1">
        <v>2645948</v>
      </c>
    </row>
    <row r="93" spans="1:1" x14ac:dyDescent="0.3">
      <c r="A93" s="1">
        <v>2778077</v>
      </c>
    </row>
    <row r="94" spans="1:1" x14ac:dyDescent="0.3">
      <c r="A94" s="1">
        <v>2074125</v>
      </c>
    </row>
    <row r="95" spans="1:1" x14ac:dyDescent="0.3">
      <c r="A95" s="1">
        <v>2121181</v>
      </c>
    </row>
    <row r="96" spans="1:1" x14ac:dyDescent="0.3">
      <c r="A96" s="1">
        <v>2611679</v>
      </c>
    </row>
    <row r="97" spans="1:1" x14ac:dyDescent="0.3">
      <c r="A97" s="1">
        <v>2655833</v>
      </c>
    </row>
    <row r="98" spans="1:1" x14ac:dyDescent="0.3">
      <c r="A98" s="1">
        <v>2656911</v>
      </c>
    </row>
    <row r="99" spans="1:1" x14ac:dyDescent="0.3">
      <c r="A99" s="1">
        <v>2713553</v>
      </c>
    </row>
    <row r="100" spans="1:1" x14ac:dyDescent="0.3">
      <c r="A100" s="1">
        <v>2737898</v>
      </c>
    </row>
    <row r="101" spans="1:1" x14ac:dyDescent="0.3">
      <c r="A101" s="1">
        <v>2752728</v>
      </c>
    </row>
    <row r="102" spans="1:1" x14ac:dyDescent="0.3">
      <c r="A102" s="1">
        <v>2752732</v>
      </c>
    </row>
    <row r="103" spans="1:1" x14ac:dyDescent="0.3">
      <c r="A103" s="1">
        <v>2780278</v>
      </c>
    </row>
    <row r="104" spans="1:1" x14ac:dyDescent="0.3">
      <c r="A104" s="1">
        <v>1063226</v>
      </c>
    </row>
    <row r="105" spans="1:1" x14ac:dyDescent="0.3">
      <c r="A105" s="1">
        <v>2074131</v>
      </c>
    </row>
    <row r="106" spans="1:1" x14ac:dyDescent="0.3">
      <c r="A106" s="1">
        <v>2607022</v>
      </c>
    </row>
    <row r="107" spans="1:1" x14ac:dyDescent="0.3">
      <c r="A107" s="1">
        <v>2610596</v>
      </c>
    </row>
    <row r="108" spans="1:1" x14ac:dyDescent="0.3">
      <c r="A108" s="1">
        <v>2611678</v>
      </c>
    </row>
    <row r="109" spans="1:1" x14ac:dyDescent="0.3">
      <c r="A109" s="1">
        <v>2630589</v>
      </c>
    </row>
    <row r="110" spans="1:1" x14ac:dyDescent="0.3">
      <c r="A110" s="1">
        <v>2705944</v>
      </c>
    </row>
    <row r="111" spans="1:1" x14ac:dyDescent="0.3">
      <c r="A111" s="1">
        <v>2724924</v>
      </c>
    </row>
    <row r="112" spans="1:1" x14ac:dyDescent="0.3">
      <c r="A112" s="1">
        <v>966020</v>
      </c>
    </row>
    <row r="113" spans="1:1" x14ac:dyDescent="0.3">
      <c r="A113" s="1">
        <v>973441</v>
      </c>
    </row>
    <row r="114" spans="1:1" x14ac:dyDescent="0.3">
      <c r="A114" s="1">
        <v>2074124</v>
      </c>
    </row>
    <row r="115" spans="1:1" x14ac:dyDescent="0.3">
      <c r="A115" s="1">
        <v>2074127</v>
      </c>
    </row>
    <row r="116" spans="1:1" x14ac:dyDescent="0.3">
      <c r="A116" s="1">
        <v>2542770</v>
      </c>
    </row>
    <row r="117" spans="1:1" x14ac:dyDescent="0.3">
      <c r="A117" s="1">
        <v>2630511</v>
      </c>
    </row>
    <row r="118" spans="1:1" x14ac:dyDescent="0.3">
      <c r="A118" s="1">
        <v>2630592</v>
      </c>
    </row>
    <row r="119" spans="1:1" x14ac:dyDescent="0.3">
      <c r="A119" s="1">
        <v>2631374</v>
      </c>
    </row>
    <row r="120" spans="1:1" x14ac:dyDescent="0.3">
      <c r="A120" s="1">
        <v>2645946</v>
      </c>
    </row>
    <row r="121" spans="1:1" x14ac:dyDescent="0.3">
      <c r="A121" s="1">
        <v>2779859</v>
      </c>
    </row>
    <row r="122" spans="1:1" x14ac:dyDescent="0.3">
      <c r="A122" s="1">
        <v>965664</v>
      </c>
    </row>
    <row r="123" spans="1:1" x14ac:dyDescent="0.3">
      <c r="A123" s="1">
        <v>1063459</v>
      </c>
    </row>
    <row r="124" spans="1:1" x14ac:dyDescent="0.3">
      <c r="A124" s="1">
        <v>2584105</v>
      </c>
    </row>
    <row r="125" spans="1:1" x14ac:dyDescent="0.3">
      <c r="A125" s="1">
        <v>2703685</v>
      </c>
    </row>
    <row r="126" spans="1:1" x14ac:dyDescent="0.3">
      <c r="A126" s="1">
        <v>2711851</v>
      </c>
    </row>
    <row r="127" spans="1:1" x14ac:dyDescent="0.3">
      <c r="A127" s="1">
        <v>2713566</v>
      </c>
    </row>
    <row r="128" spans="1:1" x14ac:dyDescent="0.3">
      <c r="A128" s="1">
        <v>2723739</v>
      </c>
    </row>
    <row r="129" spans="1:1" x14ac:dyDescent="0.3">
      <c r="A129" s="1">
        <v>2753733</v>
      </c>
    </row>
    <row r="130" spans="1:1" x14ac:dyDescent="0.3">
      <c r="A130" s="1">
        <v>965968</v>
      </c>
    </row>
    <row r="131" spans="1:1" x14ac:dyDescent="0.3">
      <c r="A131" s="1">
        <v>1063262</v>
      </c>
    </row>
    <row r="132" spans="1:1" x14ac:dyDescent="0.3">
      <c r="A132" s="1">
        <v>1587759</v>
      </c>
    </row>
    <row r="133" spans="1:1" x14ac:dyDescent="0.3">
      <c r="A133" s="1">
        <v>1587768</v>
      </c>
    </row>
    <row r="134" spans="1:1" x14ac:dyDescent="0.3">
      <c r="A134" s="1">
        <v>1587786</v>
      </c>
    </row>
    <row r="135" spans="1:1" x14ac:dyDescent="0.3">
      <c r="A135" s="1">
        <v>1987823</v>
      </c>
    </row>
    <row r="136" spans="1:1" x14ac:dyDescent="0.3">
      <c r="A136" s="1">
        <v>2542736</v>
      </c>
    </row>
    <row r="137" spans="1:1" x14ac:dyDescent="0.3">
      <c r="A137" s="1">
        <v>2676723</v>
      </c>
    </row>
    <row r="138" spans="1:1" x14ac:dyDescent="0.3">
      <c r="A138" s="1">
        <v>2726317</v>
      </c>
    </row>
    <row r="139" spans="1:1" x14ac:dyDescent="0.3">
      <c r="A139" s="1">
        <v>965959</v>
      </c>
    </row>
    <row r="140" spans="1:1" x14ac:dyDescent="0.3">
      <c r="A140" s="1">
        <v>1738347</v>
      </c>
    </row>
    <row r="141" spans="1:1" x14ac:dyDescent="0.3">
      <c r="A141" s="1">
        <v>2074132</v>
      </c>
    </row>
    <row r="142" spans="1:1" x14ac:dyDescent="0.3">
      <c r="A142" s="1">
        <v>2584103</v>
      </c>
    </row>
    <row r="143" spans="1:1" x14ac:dyDescent="0.3">
      <c r="A143" s="1">
        <v>2653725</v>
      </c>
    </row>
    <row r="144" spans="1:1" x14ac:dyDescent="0.3">
      <c r="A144" s="1">
        <v>2664382</v>
      </c>
    </row>
    <row r="145" spans="1:1" x14ac:dyDescent="0.3">
      <c r="A145" s="1">
        <v>2704751</v>
      </c>
    </row>
    <row r="146" spans="1:1" x14ac:dyDescent="0.3">
      <c r="A146" s="1">
        <v>2768327</v>
      </c>
    </row>
    <row r="147" spans="1:1" x14ac:dyDescent="0.3">
      <c r="A147" s="1">
        <v>2773368</v>
      </c>
    </row>
    <row r="148" spans="1:1" x14ac:dyDescent="0.3">
      <c r="A148" s="1">
        <v>2783825</v>
      </c>
    </row>
    <row r="149" spans="1:1" x14ac:dyDescent="0.3">
      <c r="A149" s="1">
        <v>966057</v>
      </c>
    </row>
    <row r="150" spans="1:1" x14ac:dyDescent="0.3">
      <c r="A150" s="1">
        <v>2074126</v>
      </c>
    </row>
    <row r="151" spans="1:1" x14ac:dyDescent="0.3">
      <c r="A151" s="1">
        <v>2630588</v>
      </c>
    </row>
    <row r="152" spans="1:1" x14ac:dyDescent="0.3">
      <c r="A152" s="1">
        <v>2680890</v>
      </c>
    </row>
    <row r="153" spans="1:1" x14ac:dyDescent="0.3">
      <c r="A153" s="1">
        <v>2753734</v>
      </c>
    </row>
    <row r="154" spans="1:1" x14ac:dyDescent="0.3">
      <c r="A154" s="1">
        <v>2779858</v>
      </c>
    </row>
    <row r="155" spans="1:1" x14ac:dyDescent="0.3">
      <c r="A155" s="1">
        <v>965708</v>
      </c>
    </row>
    <row r="156" spans="1:1" x14ac:dyDescent="0.3">
      <c r="A156" s="1">
        <v>1063583</v>
      </c>
    </row>
    <row r="157" spans="1:1" x14ac:dyDescent="0.3">
      <c r="A157" s="1">
        <v>2000399</v>
      </c>
    </row>
    <row r="158" spans="1:1" x14ac:dyDescent="0.3">
      <c r="A158" s="1">
        <v>2101753</v>
      </c>
    </row>
    <row r="159" spans="1:1" x14ac:dyDescent="0.3">
      <c r="A159" s="1">
        <v>2137147</v>
      </c>
    </row>
    <row r="160" spans="1:1" x14ac:dyDescent="0.3">
      <c r="A160" s="1">
        <v>2646962</v>
      </c>
    </row>
    <row r="161" spans="1:1" x14ac:dyDescent="0.3">
      <c r="A161" s="1">
        <v>2685773</v>
      </c>
    </row>
    <row r="162" spans="1:1" x14ac:dyDescent="0.3">
      <c r="A162" s="1">
        <v>2704752</v>
      </c>
    </row>
    <row r="163" spans="1:1" x14ac:dyDescent="0.3">
      <c r="A163" s="1">
        <v>2741314</v>
      </c>
    </row>
    <row r="164" spans="1:1" x14ac:dyDescent="0.3">
      <c r="A164" s="1">
        <v>2752729</v>
      </c>
    </row>
    <row r="165" spans="1:1" x14ac:dyDescent="0.3">
      <c r="A165" s="1">
        <v>2752731</v>
      </c>
    </row>
    <row r="166" spans="1:1" x14ac:dyDescent="0.3">
      <c r="A166" s="1">
        <v>963586</v>
      </c>
    </row>
    <row r="167" spans="1:1" x14ac:dyDescent="0.3">
      <c r="A167" s="1">
        <v>1096290</v>
      </c>
    </row>
    <row r="168" spans="1:1" x14ac:dyDescent="0.3">
      <c r="A168" s="1">
        <v>1587731</v>
      </c>
    </row>
    <row r="169" spans="1:1" x14ac:dyDescent="0.3">
      <c r="A169" s="1">
        <v>2659722</v>
      </c>
    </row>
    <row r="170" spans="1:1" x14ac:dyDescent="0.3">
      <c r="A170" s="1">
        <v>2753731</v>
      </c>
    </row>
    <row r="171" spans="1:1" x14ac:dyDescent="0.3">
      <c r="A171" s="1">
        <v>966048</v>
      </c>
    </row>
    <row r="172" spans="1:1" x14ac:dyDescent="0.3">
      <c r="A172" s="1">
        <v>966191</v>
      </c>
    </row>
    <row r="173" spans="1:1" x14ac:dyDescent="0.3">
      <c r="A173" s="1">
        <v>2056481</v>
      </c>
    </row>
    <row r="174" spans="1:1" x14ac:dyDescent="0.3">
      <c r="A174" s="1">
        <v>2529460</v>
      </c>
    </row>
    <row r="175" spans="1:1" x14ac:dyDescent="0.3">
      <c r="A175" s="1">
        <v>2594965</v>
      </c>
    </row>
    <row r="176" spans="1:1" x14ac:dyDescent="0.3">
      <c r="A176" s="1">
        <v>2607023</v>
      </c>
    </row>
    <row r="177" spans="1:1" x14ac:dyDescent="0.3">
      <c r="A177" s="1">
        <v>2672002</v>
      </c>
    </row>
    <row r="178" spans="1:1" x14ac:dyDescent="0.3">
      <c r="A178" s="1">
        <v>2741426</v>
      </c>
    </row>
    <row r="179" spans="1:1" x14ac:dyDescent="0.3">
      <c r="A179" s="1">
        <v>2777195</v>
      </c>
    </row>
    <row r="180" spans="1:1" x14ac:dyDescent="0.3">
      <c r="A180" s="1">
        <v>2778566</v>
      </c>
    </row>
    <row r="181" spans="1:1" x14ac:dyDescent="0.3">
      <c r="A181" s="1">
        <v>965931</v>
      </c>
    </row>
    <row r="182" spans="1:1" x14ac:dyDescent="0.3">
      <c r="A182" s="1">
        <v>965940</v>
      </c>
    </row>
    <row r="183" spans="1:1" x14ac:dyDescent="0.3">
      <c r="A183" s="1">
        <v>1052728</v>
      </c>
    </row>
    <row r="184" spans="1:1" x14ac:dyDescent="0.3">
      <c r="A184" s="1">
        <v>1515710</v>
      </c>
    </row>
    <row r="185" spans="1:1" x14ac:dyDescent="0.3">
      <c r="A185" s="1">
        <v>1587713</v>
      </c>
    </row>
    <row r="186" spans="1:1" x14ac:dyDescent="0.3">
      <c r="A186" s="1">
        <v>2084403</v>
      </c>
    </row>
    <row r="187" spans="1:1" x14ac:dyDescent="0.3">
      <c r="A187" s="1">
        <v>2120944</v>
      </c>
    </row>
    <row r="188" spans="1:1" x14ac:dyDescent="0.3">
      <c r="A188" s="1">
        <v>2700181</v>
      </c>
    </row>
    <row r="189" spans="1:1" x14ac:dyDescent="0.3">
      <c r="A189" s="1">
        <v>2703637</v>
      </c>
    </row>
    <row r="190" spans="1:1" x14ac:dyDescent="0.3">
      <c r="A190" s="1">
        <v>2703970</v>
      </c>
    </row>
    <row r="191" spans="1:1" x14ac:dyDescent="0.3">
      <c r="A191" s="1">
        <v>2756743</v>
      </c>
    </row>
    <row r="192" spans="1:1" x14ac:dyDescent="0.3">
      <c r="A192" s="1">
        <v>2773381</v>
      </c>
    </row>
    <row r="193" spans="1:1" x14ac:dyDescent="0.3">
      <c r="A193" s="1">
        <v>1076588</v>
      </c>
    </row>
    <row r="194" spans="1:1" x14ac:dyDescent="0.3">
      <c r="A194" s="1">
        <v>1588062</v>
      </c>
    </row>
    <row r="195" spans="1:1" x14ac:dyDescent="0.3">
      <c r="A195" s="1">
        <v>2661233</v>
      </c>
    </row>
    <row r="196" spans="1:1" x14ac:dyDescent="0.3">
      <c r="A196" s="1">
        <v>2675390</v>
      </c>
    </row>
    <row r="197" spans="1:1" x14ac:dyDescent="0.3">
      <c r="A197" s="1">
        <v>2689058</v>
      </c>
    </row>
    <row r="198" spans="1:1" x14ac:dyDescent="0.3">
      <c r="A198" s="1">
        <v>2723735</v>
      </c>
    </row>
    <row r="199" spans="1:1" x14ac:dyDescent="0.3">
      <c r="A199" s="1">
        <v>2786538</v>
      </c>
    </row>
    <row r="200" spans="1:1" x14ac:dyDescent="0.3">
      <c r="A200" s="9">
        <v>2786988</v>
      </c>
    </row>
    <row r="201" spans="1:1" x14ac:dyDescent="0.3">
      <c r="A201" s="9">
        <v>2786996</v>
      </c>
    </row>
    <row r="202" spans="1:1" x14ac:dyDescent="0.3">
      <c r="A202" s="9">
        <v>2786997</v>
      </c>
    </row>
    <row r="203" spans="1:1" x14ac:dyDescent="0.3">
      <c r="A203" s="9">
        <v>2786998</v>
      </c>
    </row>
    <row r="204" spans="1:1" x14ac:dyDescent="0.3">
      <c r="A204" s="9">
        <v>2786999</v>
      </c>
    </row>
    <row r="205" spans="1:1" x14ac:dyDescent="0.3">
      <c r="A205" s="9">
        <v>2787000</v>
      </c>
    </row>
    <row r="206" spans="1:1" x14ac:dyDescent="0.3">
      <c r="A206" s="9">
        <v>2787001</v>
      </c>
    </row>
    <row r="207" spans="1:1" x14ac:dyDescent="0.3">
      <c r="A207" s="9">
        <v>2790648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78273-001D-4A54-8C22-FB160F1C2317}">
  <dimension ref="A1:A63"/>
  <sheetViews>
    <sheetView workbookViewId="0">
      <selection sqref="A1:A63"/>
    </sheetView>
  </sheetViews>
  <sheetFormatPr defaultRowHeight="14.4" x14ac:dyDescent="0.3"/>
  <sheetData>
    <row r="1" spans="1:1" x14ac:dyDescent="0.3">
      <c r="A1" s="1">
        <v>2122043</v>
      </c>
    </row>
    <row r="2" spans="1:1" x14ac:dyDescent="0.3">
      <c r="A2" s="1">
        <v>2582764</v>
      </c>
    </row>
    <row r="3" spans="1:1" x14ac:dyDescent="0.3">
      <c r="A3" s="1">
        <v>1515925</v>
      </c>
    </row>
    <row r="4" spans="1:1" x14ac:dyDescent="0.3">
      <c r="A4" s="1">
        <v>1587777</v>
      </c>
    </row>
    <row r="5" spans="1:1" x14ac:dyDescent="0.3">
      <c r="A5" s="1">
        <v>2727296</v>
      </c>
    </row>
    <row r="6" spans="1:1" x14ac:dyDescent="0.3">
      <c r="A6" s="1">
        <v>2736685</v>
      </c>
    </row>
    <row r="7" spans="1:1" x14ac:dyDescent="0.3">
      <c r="A7" s="1">
        <v>2756871</v>
      </c>
    </row>
    <row r="8" spans="1:1" x14ac:dyDescent="0.3">
      <c r="A8" s="1">
        <v>1587740</v>
      </c>
    </row>
    <row r="9" spans="1:1" x14ac:dyDescent="0.3">
      <c r="A9" s="1">
        <v>1587795</v>
      </c>
    </row>
    <row r="10" spans="1:1" x14ac:dyDescent="0.3">
      <c r="A10" s="1">
        <v>2056449</v>
      </c>
    </row>
    <row r="11" spans="1:1" x14ac:dyDescent="0.3">
      <c r="A11" s="1">
        <v>2060349</v>
      </c>
    </row>
    <row r="12" spans="1:1" x14ac:dyDescent="0.3">
      <c r="A12" s="1">
        <v>2655183</v>
      </c>
    </row>
    <row r="13" spans="1:1" x14ac:dyDescent="0.3">
      <c r="A13" s="1">
        <v>2073059</v>
      </c>
    </row>
    <row r="14" spans="1:1" x14ac:dyDescent="0.3">
      <c r="A14" s="1">
        <v>2122041</v>
      </c>
    </row>
    <row r="15" spans="1:1" x14ac:dyDescent="0.3">
      <c r="A15" s="1">
        <v>2610595</v>
      </c>
    </row>
    <row r="16" spans="1:1" x14ac:dyDescent="0.3">
      <c r="A16" s="1">
        <v>2615047</v>
      </c>
    </row>
    <row r="17" spans="1:1" x14ac:dyDescent="0.3">
      <c r="A17" s="1">
        <v>960428</v>
      </c>
    </row>
    <row r="18" spans="1:1" x14ac:dyDescent="0.3">
      <c r="A18" s="1">
        <v>2647980</v>
      </c>
    </row>
    <row r="19" spans="1:1" x14ac:dyDescent="0.3">
      <c r="A19" s="1">
        <v>1917073</v>
      </c>
    </row>
    <row r="20" spans="1:1" x14ac:dyDescent="0.3">
      <c r="A20" s="1">
        <v>2059063</v>
      </c>
    </row>
    <row r="21" spans="1:1" x14ac:dyDescent="0.3">
      <c r="A21" s="1">
        <v>2073063</v>
      </c>
    </row>
    <row r="22" spans="1:1" x14ac:dyDescent="0.3">
      <c r="A22" s="1">
        <v>2121038</v>
      </c>
    </row>
    <row r="23" spans="1:1" x14ac:dyDescent="0.3">
      <c r="A23" s="1">
        <v>2122042</v>
      </c>
    </row>
    <row r="24" spans="1:1" x14ac:dyDescent="0.3">
      <c r="A24" s="1">
        <v>2645945</v>
      </c>
    </row>
    <row r="25" spans="1:1" x14ac:dyDescent="0.3">
      <c r="A25" s="1">
        <v>2691461</v>
      </c>
    </row>
    <row r="26" spans="1:1" x14ac:dyDescent="0.3">
      <c r="A26" s="1">
        <v>2702080</v>
      </c>
    </row>
    <row r="27" spans="1:1" x14ac:dyDescent="0.3">
      <c r="A27" s="1">
        <v>960419</v>
      </c>
    </row>
    <row r="28" spans="1:1" x14ac:dyDescent="0.3">
      <c r="A28" s="1">
        <v>2655833</v>
      </c>
    </row>
    <row r="29" spans="1:1" x14ac:dyDescent="0.3">
      <c r="A29" s="1">
        <v>2752732</v>
      </c>
    </row>
    <row r="30" spans="1:1" x14ac:dyDescent="0.3">
      <c r="A30" s="1">
        <v>2055984</v>
      </c>
    </row>
    <row r="31" spans="1:1" x14ac:dyDescent="0.3">
      <c r="A31" s="1">
        <v>2607022</v>
      </c>
    </row>
    <row r="32" spans="1:1" x14ac:dyDescent="0.3">
      <c r="A32" s="1">
        <v>960543</v>
      </c>
    </row>
    <row r="33" spans="1:1" x14ac:dyDescent="0.3">
      <c r="A33" s="1">
        <v>2120709</v>
      </c>
    </row>
    <row r="34" spans="1:1" x14ac:dyDescent="0.3">
      <c r="A34" s="1">
        <v>2723739</v>
      </c>
    </row>
    <row r="35" spans="1:1" x14ac:dyDescent="0.3">
      <c r="A35" s="1">
        <v>1587759</v>
      </c>
    </row>
    <row r="36" spans="1:1" x14ac:dyDescent="0.3">
      <c r="A36" s="1">
        <v>1587768</v>
      </c>
    </row>
    <row r="37" spans="1:1" x14ac:dyDescent="0.3">
      <c r="A37" s="1">
        <v>1587786</v>
      </c>
    </row>
    <row r="38" spans="1:1" x14ac:dyDescent="0.3">
      <c r="A38" s="1">
        <v>2664382</v>
      </c>
    </row>
    <row r="39" spans="1:1" x14ac:dyDescent="0.3">
      <c r="A39" s="1">
        <v>966057</v>
      </c>
    </row>
    <row r="40" spans="1:1" x14ac:dyDescent="0.3">
      <c r="A40" s="1">
        <v>965708</v>
      </c>
    </row>
    <row r="41" spans="1:1" x14ac:dyDescent="0.3">
      <c r="A41" s="1">
        <v>973566</v>
      </c>
    </row>
    <row r="42" spans="1:1" x14ac:dyDescent="0.3">
      <c r="A42" s="1">
        <v>1933876</v>
      </c>
    </row>
    <row r="43" spans="1:1" x14ac:dyDescent="0.3">
      <c r="A43" s="1">
        <v>2101753</v>
      </c>
    </row>
    <row r="44" spans="1:1" x14ac:dyDescent="0.3">
      <c r="A44" s="1">
        <v>2120711</v>
      </c>
    </row>
    <row r="45" spans="1:1" x14ac:dyDescent="0.3">
      <c r="A45" s="1">
        <v>2124156</v>
      </c>
    </row>
    <row r="46" spans="1:1" x14ac:dyDescent="0.3">
      <c r="A46" s="1">
        <v>2691462</v>
      </c>
    </row>
    <row r="47" spans="1:1" x14ac:dyDescent="0.3">
      <c r="A47" s="1">
        <v>2032743</v>
      </c>
    </row>
    <row r="48" spans="1:1" x14ac:dyDescent="0.3">
      <c r="A48" s="1">
        <v>2594965</v>
      </c>
    </row>
    <row r="49" spans="1:1" x14ac:dyDescent="0.3">
      <c r="A49" s="1">
        <v>2607023</v>
      </c>
    </row>
    <row r="50" spans="1:1" x14ac:dyDescent="0.3">
      <c r="A50" s="1">
        <v>2672002</v>
      </c>
    </row>
    <row r="51" spans="1:1" x14ac:dyDescent="0.3">
      <c r="A51" s="1">
        <v>2777195</v>
      </c>
    </row>
    <row r="52" spans="1:1" x14ac:dyDescent="0.3">
      <c r="A52" s="1">
        <v>1587713</v>
      </c>
    </row>
    <row r="53" spans="1:1" x14ac:dyDescent="0.3">
      <c r="A53" s="1">
        <v>2084403</v>
      </c>
    </row>
    <row r="54" spans="1:1" x14ac:dyDescent="0.3">
      <c r="A54" s="1">
        <v>2703970</v>
      </c>
    </row>
    <row r="55" spans="1:1" x14ac:dyDescent="0.3">
      <c r="A55" s="1">
        <v>2787871</v>
      </c>
    </row>
    <row r="56" spans="1:1" x14ac:dyDescent="0.3">
      <c r="A56" s="1">
        <v>2055988</v>
      </c>
    </row>
    <row r="57" spans="1:1" x14ac:dyDescent="0.3">
      <c r="A57" s="1">
        <v>2723735</v>
      </c>
    </row>
    <row r="58" spans="1:1" x14ac:dyDescent="0.3">
      <c r="A58" s="1">
        <v>2736685</v>
      </c>
    </row>
    <row r="59" spans="1:1" x14ac:dyDescent="0.3">
      <c r="A59" s="1">
        <v>965664</v>
      </c>
    </row>
    <row r="60" spans="1:1" x14ac:dyDescent="0.3">
      <c r="A60" s="1">
        <v>965673</v>
      </c>
    </row>
    <row r="61" spans="1:1" x14ac:dyDescent="0.3">
      <c r="A61" s="1">
        <v>966191</v>
      </c>
    </row>
    <row r="62" spans="1:1" x14ac:dyDescent="0.3">
      <c r="A62" s="1">
        <v>966208</v>
      </c>
    </row>
    <row r="63" spans="1:1" x14ac:dyDescent="0.3">
      <c r="A63" s="1">
        <v>1588062</v>
      </c>
    </row>
  </sheetData>
  <conditionalFormatting sqref="A1:A63">
    <cfRule type="duplicateValues" dxfId="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Red_A_Coit_to_US_75</vt:lpstr>
      <vt:lpstr>Green Overlap</vt:lpstr>
      <vt:lpstr>Impacted Properties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Williams, David C</cp:lastModifiedBy>
  <dcterms:created xsi:type="dcterms:W3CDTF">2019-04-22T15:30:32Z</dcterms:created>
  <dcterms:modified xsi:type="dcterms:W3CDTF">2019-04-27T20:42:34Z</dcterms:modified>
</cp:coreProperties>
</file>